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селищної ради\Рішення 2024\перше рішення 2024\"/>
    </mc:Choice>
  </mc:AlternateContent>
  <xr:revisionPtr revIDLastSave="0" documentId="13_ncr:1_{558AD7AF-FC8C-403F-9A3A-9792FE649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Лист1!$A$1:$P$107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4" i="1" l="1"/>
  <c r="E70" i="1"/>
  <c r="O98" i="1"/>
  <c r="N98" i="1"/>
  <c r="M98" i="1"/>
  <c r="L98" i="1"/>
  <c r="K98" i="1"/>
  <c r="I98" i="1"/>
  <c r="H98" i="1"/>
  <c r="G98" i="1"/>
  <c r="F98" i="1"/>
  <c r="J96" i="1" l="1"/>
  <c r="P96" i="1" s="1"/>
  <c r="E96" i="1"/>
  <c r="F91" i="1"/>
  <c r="O94" i="1"/>
  <c r="N94" i="1"/>
  <c r="M94" i="1"/>
  <c r="L94" i="1"/>
  <c r="K94" i="1"/>
  <c r="I94" i="1"/>
  <c r="H94" i="1"/>
  <c r="G94" i="1"/>
  <c r="F94" i="1"/>
  <c r="J95" i="1"/>
  <c r="E95" i="1"/>
  <c r="J71" i="1"/>
  <c r="O72" i="1"/>
  <c r="O70" i="1" s="1"/>
  <c r="N72" i="1"/>
  <c r="N70" i="1" s="1"/>
  <c r="M72" i="1"/>
  <c r="M70" i="1" s="1"/>
  <c r="L72" i="1"/>
  <c r="K72" i="1"/>
  <c r="K70" i="1" s="1"/>
  <c r="I72" i="1"/>
  <c r="I70" i="1" s="1"/>
  <c r="H72" i="1"/>
  <c r="H70" i="1" s="1"/>
  <c r="G72" i="1"/>
  <c r="G70" i="1" s="1"/>
  <c r="F72" i="1"/>
  <c r="F70" i="1" s="1"/>
  <c r="J73" i="1"/>
  <c r="E73" i="1"/>
  <c r="O67" i="1"/>
  <c r="N67" i="1"/>
  <c r="M67" i="1"/>
  <c r="L67" i="1"/>
  <c r="K67" i="1"/>
  <c r="I67" i="1"/>
  <c r="H67" i="1"/>
  <c r="G67" i="1"/>
  <c r="F67" i="1"/>
  <c r="J68" i="1"/>
  <c r="E68" i="1"/>
  <c r="E67" i="1" s="1"/>
  <c r="F49" i="1"/>
  <c r="J50" i="1"/>
  <c r="E50" i="1"/>
  <c r="F81" i="1"/>
  <c r="F75" i="1" s="1"/>
  <c r="F58" i="1"/>
  <c r="F47" i="1"/>
  <c r="P95" i="1" l="1"/>
  <c r="J72" i="1"/>
  <c r="P73" i="1"/>
  <c r="L70" i="1"/>
  <c r="J70" i="1" s="1"/>
  <c r="E72" i="1"/>
  <c r="J67" i="1"/>
  <c r="P67" i="1" s="1"/>
  <c r="P50" i="1"/>
  <c r="P68" i="1"/>
  <c r="K81" i="1"/>
  <c r="K75" i="1" s="1"/>
  <c r="P72" i="1" l="1"/>
  <c r="O69" i="1"/>
  <c r="N69" i="1"/>
  <c r="M69" i="1"/>
  <c r="L69" i="1"/>
  <c r="K69" i="1"/>
  <c r="I69" i="1"/>
  <c r="H69" i="1"/>
  <c r="G69" i="1"/>
  <c r="F69" i="1"/>
  <c r="E71" i="1"/>
  <c r="J69" i="1" l="1"/>
  <c r="P71" i="1"/>
  <c r="E69" i="1"/>
  <c r="P69" i="1" s="1"/>
  <c r="P70" i="1"/>
  <c r="F87" i="1" l="1"/>
  <c r="F85" i="1" s="1"/>
  <c r="F32" i="1"/>
  <c r="F27" i="1"/>
  <c r="K27" i="1"/>
  <c r="O27" i="1"/>
  <c r="J20" i="1"/>
  <c r="E20" i="1"/>
  <c r="P20" i="1" l="1"/>
  <c r="J90" i="1" l="1"/>
  <c r="E90" i="1"/>
  <c r="P90" i="1" l="1"/>
  <c r="O49" i="1"/>
  <c r="N49" i="1"/>
  <c r="M49" i="1"/>
  <c r="L49" i="1"/>
  <c r="K49" i="1"/>
  <c r="I49" i="1"/>
  <c r="H49" i="1"/>
  <c r="G49" i="1"/>
  <c r="J42" i="1"/>
  <c r="E42" i="1"/>
  <c r="H27" i="1"/>
  <c r="J22" i="1"/>
  <c r="E22" i="1"/>
  <c r="P42" i="1" l="1"/>
  <c r="P22" i="1"/>
  <c r="O35" i="1" l="1"/>
  <c r="N35" i="1"/>
  <c r="M35" i="1"/>
  <c r="L35" i="1"/>
  <c r="K35" i="1"/>
  <c r="I35" i="1"/>
  <c r="H35" i="1"/>
  <c r="G35" i="1"/>
  <c r="F35" i="1"/>
  <c r="J37" i="1"/>
  <c r="E37" i="1"/>
  <c r="O29" i="1"/>
  <c r="N29" i="1"/>
  <c r="M29" i="1"/>
  <c r="L29" i="1"/>
  <c r="K29" i="1"/>
  <c r="I29" i="1"/>
  <c r="H29" i="1"/>
  <c r="G29" i="1"/>
  <c r="F29" i="1"/>
  <c r="J30" i="1"/>
  <c r="E30" i="1"/>
  <c r="J29" i="1" l="1"/>
  <c r="P30" i="1"/>
  <c r="P37" i="1"/>
  <c r="E29" i="1"/>
  <c r="P29" i="1" l="1"/>
  <c r="J64" i="1"/>
  <c r="E64" i="1"/>
  <c r="P64" i="1" l="1"/>
  <c r="O87" i="1"/>
  <c r="N87" i="1"/>
  <c r="M87" i="1"/>
  <c r="L87" i="1"/>
  <c r="K87" i="1"/>
  <c r="I87" i="1"/>
  <c r="H87" i="1"/>
  <c r="G87" i="1"/>
  <c r="M81" i="1"/>
  <c r="M75" i="1" s="1"/>
  <c r="N81" i="1"/>
  <c r="N75" i="1" s="1"/>
  <c r="O81" i="1"/>
  <c r="O75" i="1" s="1"/>
  <c r="E21" i="1"/>
  <c r="J21" i="1"/>
  <c r="E87" i="1" l="1"/>
  <c r="J87" i="1"/>
  <c r="P21" i="1"/>
  <c r="J88" i="1"/>
  <c r="E88" i="1"/>
  <c r="P87" i="1" l="1"/>
  <c r="P88" i="1"/>
  <c r="J103" i="1"/>
  <c r="E103" i="1"/>
  <c r="P103" i="1" l="1"/>
  <c r="H81" i="1" l="1"/>
  <c r="H75" i="1" s="1"/>
  <c r="G81" i="1"/>
  <c r="G75" i="1" s="1"/>
  <c r="O32" i="1"/>
  <c r="N32" i="1"/>
  <c r="M32" i="1"/>
  <c r="L32" i="1"/>
  <c r="K32" i="1"/>
  <c r="I32" i="1"/>
  <c r="H32" i="1"/>
  <c r="G32" i="1"/>
  <c r="N27" i="1"/>
  <c r="M27" i="1"/>
  <c r="L27" i="1"/>
  <c r="I27" i="1"/>
  <c r="G27" i="1"/>
  <c r="F40" i="1" l="1"/>
  <c r="F24" i="1" s="1"/>
  <c r="G40" i="1"/>
  <c r="G24" i="1" s="1"/>
  <c r="J38" i="1"/>
  <c r="E34" i="1" l="1"/>
  <c r="N47" i="1"/>
  <c r="M47" i="1"/>
  <c r="G58" i="1"/>
  <c r="O56" i="1"/>
  <c r="J16" i="1"/>
  <c r="H58" i="1"/>
  <c r="H40" i="1"/>
  <c r="H24" i="1" s="1"/>
  <c r="O65" i="1" l="1"/>
  <c r="N65" i="1"/>
  <c r="M65" i="1"/>
  <c r="L65" i="1"/>
  <c r="K65" i="1"/>
  <c r="I65" i="1"/>
  <c r="H65" i="1"/>
  <c r="G65" i="1"/>
  <c r="F65" i="1"/>
  <c r="J66" i="1"/>
  <c r="E66" i="1"/>
  <c r="J63" i="1"/>
  <c r="E63" i="1"/>
  <c r="J62" i="1"/>
  <c r="E62" i="1"/>
  <c r="J61" i="1"/>
  <c r="E61" i="1"/>
  <c r="N60" i="1"/>
  <c r="M60" i="1"/>
  <c r="L60" i="1"/>
  <c r="I60" i="1"/>
  <c r="H60" i="1"/>
  <c r="G60" i="1"/>
  <c r="F60" i="1"/>
  <c r="J59" i="1"/>
  <c r="E59" i="1"/>
  <c r="O58" i="1"/>
  <c r="O44" i="1" s="1"/>
  <c r="N58" i="1"/>
  <c r="M58" i="1"/>
  <c r="L58" i="1"/>
  <c r="K58" i="1"/>
  <c r="I58" i="1"/>
  <c r="J57" i="1"/>
  <c r="E57" i="1"/>
  <c r="N56" i="1"/>
  <c r="M56" i="1"/>
  <c r="L56" i="1"/>
  <c r="K56" i="1"/>
  <c r="I56" i="1"/>
  <c r="H56" i="1"/>
  <c r="G56" i="1"/>
  <c r="F56" i="1"/>
  <c r="F44" i="1" s="1"/>
  <c r="J55" i="1"/>
  <c r="E55" i="1"/>
  <c r="J53" i="1"/>
  <c r="E53" i="1"/>
  <c r="J52" i="1"/>
  <c r="E52" i="1"/>
  <c r="J51" i="1"/>
  <c r="E51" i="1"/>
  <c r="J48" i="1"/>
  <c r="E48" i="1"/>
  <c r="I47" i="1"/>
  <c r="H47" i="1"/>
  <c r="G47" i="1"/>
  <c r="J46" i="1"/>
  <c r="E46" i="1"/>
  <c r="H44" i="1" l="1"/>
  <c r="K44" i="1"/>
  <c r="M44" i="1"/>
  <c r="I44" i="1"/>
  <c r="G44" i="1"/>
  <c r="L44" i="1"/>
  <c r="N44" i="1"/>
  <c r="J58" i="1"/>
  <c r="P55" i="1"/>
  <c r="P51" i="1"/>
  <c r="P53" i="1"/>
  <c r="P59" i="1"/>
  <c r="E60" i="1"/>
  <c r="J65" i="1"/>
  <c r="P61" i="1"/>
  <c r="P57" i="1"/>
  <c r="E65" i="1"/>
  <c r="P46" i="1"/>
  <c r="E56" i="1"/>
  <c r="E58" i="1"/>
  <c r="J60" i="1"/>
  <c r="P48" i="1"/>
  <c r="E47" i="1"/>
  <c r="E49" i="1"/>
  <c r="J47" i="1"/>
  <c r="J49" i="1"/>
  <c r="P52" i="1"/>
  <c r="J56" i="1"/>
  <c r="P62" i="1"/>
  <c r="P63" i="1"/>
  <c r="P66" i="1"/>
  <c r="J44" i="1" l="1"/>
  <c r="O43" i="1"/>
  <c r="P58" i="1"/>
  <c r="P60" i="1"/>
  <c r="P65" i="1"/>
  <c r="P47" i="1"/>
  <c r="P56" i="1"/>
  <c r="P49" i="1"/>
  <c r="E101" i="1" l="1"/>
  <c r="J101" i="1"/>
  <c r="J100" i="1"/>
  <c r="J99" i="1"/>
  <c r="H74" i="1"/>
  <c r="N43" i="1"/>
  <c r="M43" i="1"/>
  <c r="K43" i="1"/>
  <c r="I43" i="1"/>
  <c r="H43" i="1"/>
  <c r="G43" i="1"/>
  <c r="F43" i="1"/>
  <c r="J45" i="1"/>
  <c r="E45" i="1"/>
  <c r="E28" i="1"/>
  <c r="O97" i="1"/>
  <c r="N97" i="1"/>
  <c r="M97" i="1"/>
  <c r="L97" i="1"/>
  <c r="K97" i="1"/>
  <c r="I97" i="1"/>
  <c r="H97" i="1"/>
  <c r="G97" i="1"/>
  <c r="E99" i="1"/>
  <c r="O91" i="1"/>
  <c r="O85" i="1" s="1"/>
  <c r="N91" i="1"/>
  <c r="N85" i="1" s="1"/>
  <c r="M91" i="1"/>
  <c r="M85" i="1" s="1"/>
  <c r="L91" i="1"/>
  <c r="L85" i="1" s="1"/>
  <c r="K91" i="1"/>
  <c r="K85" i="1" s="1"/>
  <c r="I91" i="1"/>
  <c r="I85" i="1" s="1"/>
  <c r="H91" i="1"/>
  <c r="H85" i="1" s="1"/>
  <c r="G91" i="1"/>
  <c r="G85" i="1" s="1"/>
  <c r="J94" i="1"/>
  <c r="J93" i="1"/>
  <c r="J92" i="1"/>
  <c r="J89" i="1"/>
  <c r="J86" i="1"/>
  <c r="E94" i="1"/>
  <c r="E93" i="1"/>
  <c r="E92" i="1"/>
  <c r="E89" i="1"/>
  <c r="E86" i="1"/>
  <c r="L81" i="1"/>
  <c r="L75" i="1" s="1"/>
  <c r="I81" i="1"/>
  <c r="I75" i="1" s="1"/>
  <c r="J83" i="1"/>
  <c r="J82" i="1"/>
  <c r="J80" i="1"/>
  <c r="J79" i="1"/>
  <c r="J78" i="1"/>
  <c r="J77" i="1"/>
  <c r="E83" i="1"/>
  <c r="E82" i="1"/>
  <c r="E80" i="1"/>
  <c r="E79" i="1"/>
  <c r="E78" i="1"/>
  <c r="E77" i="1"/>
  <c r="J76" i="1"/>
  <c r="E76" i="1"/>
  <c r="E41" i="1"/>
  <c r="J41" i="1"/>
  <c r="O40" i="1"/>
  <c r="O24" i="1" s="1"/>
  <c r="N40" i="1"/>
  <c r="N24" i="1" s="1"/>
  <c r="M40" i="1"/>
  <c r="M24" i="1" s="1"/>
  <c r="L40" i="1"/>
  <c r="L24" i="1" s="1"/>
  <c r="K40" i="1"/>
  <c r="K24" i="1" s="1"/>
  <c r="I40" i="1"/>
  <c r="I24" i="1" s="1"/>
  <c r="J39" i="1"/>
  <c r="E39" i="1"/>
  <c r="E38" i="1"/>
  <c r="E36" i="1"/>
  <c r="J36" i="1"/>
  <c r="E33" i="1"/>
  <c r="J33" i="1"/>
  <c r="J31" i="1"/>
  <c r="E31" i="1"/>
  <c r="J28" i="1"/>
  <c r="E26" i="1"/>
  <c r="J25" i="1"/>
  <c r="E25" i="1"/>
  <c r="E16" i="1"/>
  <c r="O17" i="1"/>
  <c r="O15" i="1" s="1"/>
  <c r="N17" i="1"/>
  <c r="N15" i="1" s="1"/>
  <c r="M17" i="1"/>
  <c r="M15" i="1" s="1"/>
  <c r="L17" i="1"/>
  <c r="L15" i="1" s="1"/>
  <c r="K17" i="1"/>
  <c r="K15" i="1" s="1"/>
  <c r="I17" i="1"/>
  <c r="I15" i="1" s="1"/>
  <c r="H17" i="1"/>
  <c r="H15" i="1" s="1"/>
  <c r="G17" i="1"/>
  <c r="G15" i="1" s="1"/>
  <c r="J19" i="1"/>
  <c r="J18" i="1"/>
  <c r="E19" i="1"/>
  <c r="E18" i="1"/>
  <c r="F17" i="1"/>
  <c r="F15" i="1" s="1"/>
  <c r="J15" i="1" l="1"/>
  <c r="E24" i="1"/>
  <c r="J24" i="1"/>
  <c r="F23" i="1"/>
  <c r="G23" i="1"/>
  <c r="H23" i="1"/>
  <c r="K23" i="1"/>
  <c r="N23" i="1"/>
  <c r="M23" i="1"/>
  <c r="F84" i="1"/>
  <c r="K84" i="1"/>
  <c r="O84" i="1"/>
  <c r="O74" i="1"/>
  <c r="N74" i="1"/>
  <c r="P45" i="1"/>
  <c r="J43" i="1"/>
  <c r="G84" i="1"/>
  <c r="I84" i="1"/>
  <c r="N84" i="1"/>
  <c r="H84" i="1"/>
  <c r="M84" i="1"/>
  <c r="L84" i="1"/>
  <c r="G74" i="1"/>
  <c r="K74" i="1"/>
  <c r="M74" i="1"/>
  <c r="I74" i="1"/>
  <c r="E44" i="1"/>
  <c r="L43" i="1"/>
  <c r="E43" i="1"/>
  <c r="E40" i="1"/>
  <c r="F14" i="1"/>
  <c r="M14" i="1"/>
  <c r="E27" i="1"/>
  <c r="H14" i="1"/>
  <c r="N14" i="1"/>
  <c r="I14" i="1"/>
  <c r="G14" i="1"/>
  <c r="O14" i="1"/>
  <c r="K14" i="1"/>
  <c r="J27" i="1"/>
  <c r="J32" i="1"/>
  <c r="E35" i="1"/>
  <c r="E32" i="1"/>
  <c r="E75" i="1"/>
  <c r="E74" i="1" s="1"/>
  <c r="J98" i="1"/>
  <c r="J97" i="1" s="1"/>
  <c r="E17" i="1"/>
  <c r="J35" i="1"/>
  <c r="E81" i="1"/>
  <c r="J17" i="1"/>
  <c r="J40" i="1"/>
  <c r="L74" i="1"/>
  <c r="F74" i="1"/>
  <c r="J81" i="1"/>
  <c r="E91" i="1"/>
  <c r="J26" i="1"/>
  <c r="J91" i="1"/>
  <c r="I23" i="1" l="1"/>
  <c r="I104" i="1" s="1"/>
  <c r="M104" i="1"/>
  <c r="K104" i="1"/>
  <c r="G104" i="1"/>
  <c r="H104" i="1"/>
  <c r="J23" i="1"/>
  <c r="L23" i="1"/>
  <c r="O23" i="1"/>
  <c r="J84" i="1"/>
  <c r="E84" i="1"/>
  <c r="N104" i="1"/>
  <c r="J75" i="1"/>
  <c r="J74" i="1" s="1"/>
  <c r="P44" i="1"/>
  <c r="P43" i="1"/>
  <c r="E85" i="1"/>
  <c r="E23" i="1"/>
  <c r="J85" i="1"/>
  <c r="F97" i="1"/>
  <c r="F104" i="1" s="1"/>
  <c r="E98" i="1"/>
  <c r="E97" i="1" s="1"/>
  <c r="L14" i="1"/>
  <c r="J14" i="1"/>
  <c r="E15" i="1"/>
  <c r="E14" i="1" s="1"/>
  <c r="J104" i="1" l="1"/>
  <c r="L104" i="1"/>
  <c r="P23" i="1"/>
  <c r="E104" i="1"/>
  <c r="P104" i="1" l="1"/>
  <c r="P101" i="1"/>
  <c r="P100" i="1"/>
  <c r="P99" i="1"/>
  <c r="P98" i="1"/>
  <c r="P97" i="1"/>
  <c r="P94" i="1"/>
  <c r="P93" i="1"/>
  <c r="P92" i="1"/>
  <c r="P91" i="1"/>
  <c r="P89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41" i="1"/>
  <c r="P40" i="1"/>
  <c r="P39" i="1"/>
  <c r="P38" i="1"/>
  <c r="P36" i="1"/>
  <c r="P35" i="1"/>
  <c r="P34" i="1"/>
  <c r="P33" i="1"/>
  <c r="P32" i="1"/>
  <c r="P31" i="1"/>
  <c r="P28" i="1"/>
  <c r="P27" i="1"/>
  <c r="P26" i="1"/>
  <c r="P25" i="1"/>
  <c r="P24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<sst xmlns="http://schemas.openxmlformats.org/spreadsheetml/2006/main" count="317" uniqueCount="262">
  <si>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</si>
  <si>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</si>
  <si>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</si>
  <si>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</si>
  <si>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</si>
  <si>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</si>
  <si>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</si>
  <si>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</si>
  <si>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</si>
  <si>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</si>
  <si>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</si>
  <si>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</si>
  <si>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</si>
  <si>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</si>
  <si>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</si>
  <si>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</si>
  <si>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</si>
  <si>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Петриківська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</si>
  <si>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</si>
  <si>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</si>
  <si>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</si>
  <si>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</si>
  <si>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</si>
  <si>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0731</t>
  </si>
  <si>
    <t>2010</t>
  </si>
  <si>
    <t>Багатопрофільна стаціонарна медична допомога населенню</t>
  </si>
  <si>
    <t>2110</t>
  </si>
  <si>
    <t>Первинна медична допомога населенню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</si>
  <si>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</si>
  <si>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</si>
  <si>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</si>
  <si>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</si>
  <si>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</si>
  <si>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</si>
  <si>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</si>
  <si>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</si>
  <si>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3110</t>
  </si>
  <si>
    <t>Заклади і заходи з питань дітей та їх соціального захисту</t>
  </si>
  <si>
    <t>1040</t>
  </si>
  <si>
    <t>3113</t>
  </si>
  <si>
    <t>Підтримка та утримання малих групових будинків</t>
  </si>
  <si>
    <t>3120</t>
  </si>
  <si>
    <t>Здійснення соціальної роботи з вразливими категоріями населення</t>
  </si>
  <si>
    <t>3121</t>
  </si>
  <si>
    <t>Утримання та забезпечення діяльності центрів соціальних служб</t>
  </si>
  <si>
    <t>3240</t>
  </si>
  <si>
    <t>Інші заклади та заходи</t>
  </si>
  <si>
    <t>1090</t>
  </si>
  <si>
    <t>3242</t>
  </si>
  <si>
    <t>Інші заходи у сфері соціального захисту і соціального забезпечення</t>
  </si>
  <si>
    <t>0115050</t>
  </si>
  <si>
    <t>5050</t>
  </si>
  <si>
    <t>Підтримка фізкультурно-спортивного руху</t>
  </si>
  <si>
    <t>0115051</t>
  </si>
  <si>
    <t>0810</t>
  </si>
  <si>
    <t>5051</t>
  </si>
  <si>
    <t>Фінансова підтримка регіональних всеукраїнських об`єднань фізкультурно-спортивної спрямованості для проведення навчально-тренувальної та спортивної роботи</t>
  </si>
  <si>
    <t>0115053</t>
  </si>
  <si>
    <t>5053</t>
  </si>
  <si>
    <t>Фінансова підтримка на утримання місцевих осередків (рад) всеукраїнських об`єднань фізкультурно-спортивної спрямованості</t>
  </si>
  <si>
    <t>0117680</t>
  </si>
  <si>
    <t>0490</t>
  </si>
  <si>
    <t>7680</t>
  </si>
  <si>
    <t>Членські внески до асоціацій органів місцевого самоврядування</t>
  </si>
  <si>
    <t>0600000</t>
  </si>
  <si>
    <t>Управління освіти, молоді та спорту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</si>
  <si>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</si>
  <si>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</si>
  <si>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</si>
  <si>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</si>
  <si>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</si>
  <si>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</si>
  <si>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1010</t>
  </si>
  <si>
    <t>Надання дошкільної освіти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</si>
  <si>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</si>
  <si>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</si>
  <si>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</si>
  <si>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</si>
  <si>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1021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</si>
  <si>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</si>
  <si>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</si>
  <si>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</si>
  <si>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</si>
  <si>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0611140</t>
  </si>
  <si>
    <t>1140</t>
  </si>
  <si>
    <t>Інші програми, заклади та заходи у сфері освіти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</si>
  <si>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</si>
  <si>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</si>
  <si>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</si>
  <si>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</si>
  <si>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</si>
  <si>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</si>
  <si>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</si>
  <si>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</si>
  <si>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</si>
  <si>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</si>
  <si>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</si>
  <si>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</si>
  <si>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</si>
  <si>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</si>
  <si>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</si>
  <si>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</si>
  <si>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</si>
  <si>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</si>
  <si>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</si>
  <si>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0615030</t>
  </si>
  <si>
    <t>5030</t>
  </si>
  <si>
    <t>Розвиток дитячо-юнацького та резервного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</si>
  <si>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</si>
  <si>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</si>
  <si>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</si>
  <si>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1000000</t>
  </si>
  <si>
    <t>Відділ культури і мистецтва, туризму, у справах релігій</t>
  </si>
  <si>
    <t>1010000</t>
  </si>
  <si>
    <t>1010160</t>
  </si>
  <si>
    <t>1011080</t>
  </si>
  <si>
    <t>1080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</si>
  <si>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</si>
  <si>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</si>
  <si>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</si>
  <si>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</si>
  <si>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</si>
  <si>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</si>
  <si>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</si>
  <si>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</si>
  <si>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</si>
  <si>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</si>
  <si>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</si>
  <si>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1014080</t>
  </si>
  <si>
    <t>4080</t>
  </si>
  <si>
    <t>Інші заклади та заходи в галузі культури і мистецтва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</si>
  <si>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</si>
  <si>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</si>
  <si>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</si>
  <si>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</si>
  <si>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</si>
  <si>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</si>
  <si>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</si>
  <si>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1200000</t>
  </si>
  <si>
    <t>1210000</t>
  </si>
  <si>
    <t>1210160</t>
  </si>
  <si>
    <t>0620</t>
  </si>
  <si>
    <t>1216030</t>
  </si>
  <si>
    <t>6030</t>
  </si>
  <si>
    <t>Організація благоустрою населених пунктів</t>
  </si>
  <si>
    <t>1217460</t>
  </si>
  <si>
    <t>7460</t>
  </si>
  <si>
    <t>Утримання та розвиток автомобільних доріг та дорожньої інфраструктури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</si>
  <si>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</si>
  <si>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</si>
  <si>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</si>
  <si>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</si>
  <si>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</si>
  <si>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</si>
  <si>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</si>
  <si>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0540</t>
  </si>
  <si>
    <t>Природоохоронні заходи за рахунок цільових фондів</t>
  </si>
  <si>
    <t>3700000</t>
  </si>
  <si>
    <t>Фінансове управління Петриківської селищної ради</t>
  </si>
  <si>
    <t>3710000</t>
  </si>
  <si>
    <t>3710160</t>
  </si>
  <si>
    <t>3718710</t>
  </si>
  <si>
    <t>0133</t>
  </si>
  <si>
    <t>8710</t>
  </si>
  <si>
    <t>Резервний фонд місцевого бюджету</t>
  </si>
  <si>
    <t>0180</t>
  </si>
  <si>
    <t>3719770</t>
  </si>
  <si>
    <t>9770</t>
  </si>
  <si>
    <t>Інші субвенції з місцевого бюджету</t>
  </si>
  <si>
    <t>X</t>
  </si>
  <si>
    <t>УСЬОГО</t>
  </si>
  <si>
    <t>(код бюджету)</t>
  </si>
  <si>
    <t>у тому числі: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</si>
  <si>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</si>
  <si>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</si>
  <si>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</si>
  <si>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</si>
  <si>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</si>
  <si>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3050</t>
  </si>
  <si>
    <t>Пільгове медичне обслуговування осіб, які постраждали внаслідок Чорнобильської катастрофи</t>
  </si>
  <si>
    <t>3030</t>
  </si>
  <si>
    <t>Надання пільг з оплати послуг зв`язку,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</si>
  <si>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</si>
  <si>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</si>
  <si>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3210</t>
  </si>
  <si>
    <t>1050</t>
  </si>
  <si>
    <t>Організація та проведення громадських робіт</t>
  </si>
  <si>
    <t>0800000</t>
  </si>
  <si>
    <t>0810000</t>
  </si>
  <si>
    <t>0810160</t>
  </si>
  <si>
    <t>Відділ соціального захисту та охорони здоров’я</t>
  </si>
  <si>
    <t>0812010</t>
  </si>
  <si>
    <t>0812110</t>
  </si>
  <si>
    <t>0812111</t>
  </si>
  <si>
    <t>0813030</t>
  </si>
  <si>
    <t>0813032</t>
  </si>
  <si>
    <t>0813033</t>
  </si>
  <si>
    <t>0813050</t>
  </si>
  <si>
    <t>0813100</t>
  </si>
  <si>
    <t>0813104</t>
  </si>
  <si>
    <t>0813110</t>
  </si>
  <si>
    <t>0813113</t>
  </si>
  <si>
    <t>0813120</t>
  </si>
  <si>
    <t>0813121</t>
  </si>
  <si>
    <t>0813160</t>
  </si>
  <si>
    <t>0813210</t>
  </si>
  <si>
    <t>0813240</t>
  </si>
  <si>
    <t>0813242</t>
  </si>
  <si>
    <t>Відділ будівництва, благоустрою, житлово-комунального господарства та комунальної власності</t>
  </si>
  <si>
    <t>Додаток 3</t>
  </si>
  <si>
    <t>1213242</t>
  </si>
  <si>
    <t>1213240</t>
  </si>
  <si>
    <t>Надання спеціалізованої освіти мистецькими школами</t>
  </si>
  <si>
    <t>0813230</t>
  </si>
  <si>
    <t>Видатки, пов’язані з наданням підтримки внутрішньо переміщеним та/або евакуйованим особам у зв’язку із веденням воєнного стану в Україні</t>
  </si>
  <si>
    <t>0454300000</t>
  </si>
  <si>
    <t>Надання загальної середньої освіти закладами загальної середньої освіти за рахунок коштів місцевого бюджету</t>
  </si>
  <si>
    <t>0611030</t>
  </si>
  <si>
    <t>0611031</t>
  </si>
  <si>
    <t>Надання загальної середньої освіти за рахунок освітньої субвенції</t>
  </si>
  <si>
    <t>Надання загальної середньої освіти закладами загальної середньої освіти за рахунок за рахунок освітньої субвенції</t>
  </si>
  <si>
    <t>0611152</t>
  </si>
  <si>
    <t>1152</t>
  </si>
  <si>
    <t>Забезпечення діяльності інклюзивно-ресурсних центрів за рахунок коштів освітньої субвенції</t>
  </si>
  <si>
    <t>0443</t>
  </si>
  <si>
    <t>0118110</t>
  </si>
  <si>
    <t>0320</t>
  </si>
  <si>
    <t>Заходи із запобігання та ліквідації надзвичайних ситуацій та наслідків стихійного лиха</t>
  </si>
  <si>
    <t>0619770</t>
  </si>
  <si>
    <t>1216090</t>
  </si>
  <si>
    <t>0640</t>
  </si>
  <si>
    <t>Інша діяльність у сфері житдово-комунального господарювання</t>
  </si>
  <si>
    <t xml:space="preserve">до рішення селищної ради </t>
  </si>
  <si>
    <t>0117350</t>
  </si>
  <si>
    <t xml:space="preserve">Розроблення схем планування та забудови територій </t>
  </si>
  <si>
    <t>Лідія МОЖНА</t>
  </si>
  <si>
    <t>0900000</t>
  </si>
  <si>
    <t>0910000</t>
  </si>
  <si>
    <t xml:space="preserve">Служба у справах дітей Петриківської селищної ради </t>
  </si>
  <si>
    <t>0910160</t>
  </si>
  <si>
    <t>Секретар селищної ради</t>
  </si>
  <si>
    <t>видатків селищного бюджету на 2024 рік</t>
  </si>
  <si>
    <t xml:space="preserve">від 15 грудня 2023 року </t>
  </si>
  <si>
    <t>0813031</t>
  </si>
  <si>
    <t>Надання інших пільг окремим категоріям громадян відповідно до законодавства</t>
  </si>
  <si>
    <t>08137320</t>
  </si>
  <si>
    <t>08137323</t>
  </si>
  <si>
    <t>.0443</t>
  </si>
  <si>
    <t>Будівництво установ та закладів соціальної сфери</t>
  </si>
  <si>
    <t>Будівництвр обєктів соціально-культурного призначення</t>
  </si>
  <si>
    <t>0916080</t>
  </si>
  <si>
    <t>0916083</t>
  </si>
  <si>
    <t>Реалізація державних та місцевих житлових програм</t>
  </si>
  <si>
    <t>0610</t>
  </si>
  <si>
    <t>Проетні, будівельно-ремонтні роботи, придбання житла та приміщень для розвитку сімейних та інших форм виховання, нближених до сімейних, та забезпечення житлом дітей-сиріт, дітей, позбавлених батьківського піклування, осіб з їх числа</t>
  </si>
  <si>
    <t>1218312</t>
  </si>
  <si>
    <t>1218310</t>
  </si>
  <si>
    <t>0512</t>
  </si>
  <si>
    <t>Утилізація відходів</t>
  </si>
  <si>
    <t>Запобігання та ліквідація забруднення навколишнього середовища</t>
  </si>
  <si>
    <t>до обласного бюджету 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</si>
  <si>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№ 625 - 21 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</si>
</sst>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/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quotePrefix="1" applyNumberFormat="1" applyFont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7" fillId="0" borderId="0" xfId="0" applyFont="1"/>
    <xf numFmtId="0" fontId="7" fillId="0" borderId="2" xfId="0" quotePrefix="1" applyFont="1" applyBorder="1" applyAlignment="1">
      <alignment horizontal="center" vertical="center" wrapText="1"/>
    </xf>
    <xf numFmtId="4" fontId="7" fillId="0" borderId="2" xfId="0" quotePrefix="1" applyNumberFormat="1" applyFont="1" applyBorder="1" applyAlignment="1">
      <alignment horizontal="center" vertical="center" wrapText="1"/>
    </xf>
    <xf numFmtId="4" fontId="7" fillId="0" borderId="2" xfId="0" quotePrefix="1" applyNumberFormat="1" applyFont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0" xfId="0" applyFont="1"/>
    <xf numFmtId="0" fontId="8" fillId="0" borderId="2" xfId="0" applyFont="1" applyBorder="1" applyAlignment="1">
      <alignment vertical="center" wrapText="1"/>
    </xf>
    <xf numFmtId="4" fontId="6" fillId="0" borderId="2" xfId="0" quotePrefix="1" applyNumberFormat="1" applyFont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quotePrefix="1" applyNumberFormat="1" applyFont="1" applyFill="1" applyBorder="1" applyAlignment="1">
      <alignment vertical="center" wrapText="1"/>
    </xf>
    <xf numFmtId="0" fontId="7" fillId="2" borderId="0" xfId="0" applyFont="1" applyFill="1"/>
    <xf numFmtId="0" fontId="5" fillId="0" borderId="2" xfId="0" quotePrefix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vertical="center" wrapText="1"/>
    </xf>
    <xf numFmtId="0" fontId="10" fillId="0" borderId="2" xfId="0" quotePrefix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2" xfId="0" quotePrefix="1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/>
    <xf numFmtId="0" fontId="8" fillId="0" borderId="2" xfId="0" applyFont="1" applyBorder="1" applyAlignment="1">
      <alignment vertical="justify"/>
    </xf>
    <xf numFmtId="4" fontId="12" fillId="0" borderId="2" xfId="0" quotePrefix="1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4" fillId="2" borderId="0" xfId="0" applyFont="1" applyFill="1"/>
    <xf numFmtId="3" fontId="8" fillId="0" borderId="2" xfId="0" quotePrefix="1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6" fillId="0" borderId="3" xfId="0" quotePrefix="1" applyNumberFormat="1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0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Звичайний 2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"/>
  <sheetViews>
    <sheetView tabSelected="1" view="pageBreakPreview" topLeftCell="G1" zoomScale="138" zoomScaleNormal="100" zoomScaleSheetLayoutView="138" workbookViewId="0">
      <selection activeCell="A5" sqref="A5:P5"/>
    </sheetView>
  </sheetViews>
  <sheetFormatPr defaultColWidth="9.140625" defaultRowHeight="15.75" x14ac:dyDescent="0.25"/>
  <cols>
    <col min="1" max="1" width="12" style="1" customWidth="1"/>
    <col min="2" max="2" width="12.140625" style="1" customWidth="1"/>
    <col min="3" max="3" width="12" style="1" customWidth="1"/>
    <col min="4" max="4" width="41.7109375" style="1" customWidth="1"/>
    <col min="5" max="5" width="15.140625" style="3" customWidth="1"/>
    <col min="6" max="6" width="16.140625" style="1" customWidth="1"/>
    <col min="7" max="7" width="15.7109375" style="1" customWidth="1"/>
    <col min="8" max="8" width="14.7109375" style="1" customWidth="1"/>
    <col min="9" max="9" width="13.7109375" style="1" customWidth="1"/>
    <col min="10" max="10" width="13.7109375" style="3" customWidth="1"/>
    <col min="11" max="15" width="13.7109375" style="1" customWidth="1"/>
    <col min="16" max="16" width="16.7109375" style="3" customWidth="1"/>
    <col min="17" max="16384" width="9.140625" style="1"/>
  </cols>
  <sheetData>
    <row r="1" spans="1:16" x14ac:dyDescent="0.25">
      <c r="M1" s="1" t="s">
        <v>209</v>
      </c>
    </row>
    <row r="2" spans="1:16" x14ac:dyDescent="0.25">
      <c r="M2" s="1" t="s">
        <v>232</v>
      </c>
    </row>
    <row r="3" spans="1:16" x14ac:dyDescent="0.25">
      <c r="M3" s="1" t="s">
        <v>242</v>
      </c>
    </row>
    <row r="4" spans="1:16" x14ac:dyDescent="0.25">
      <c r="M4" s="1" t="s">
        <v>261</v>
      </c>
    </row>
    <row r="5" spans="1:16" ht="18.75" x14ac:dyDescent="0.3">
      <c r="A5" s="59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ht="18.75" x14ac:dyDescent="0.3">
      <c r="A6" s="59" t="s">
        <v>241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x14ac:dyDescent="0.25">
      <c r="A7" s="63" t="s">
        <v>215</v>
      </c>
      <c r="B7" s="63"/>
      <c r="C7" s="2"/>
      <c r="D7" s="2"/>
      <c r="E7" s="4"/>
      <c r="F7" s="2"/>
      <c r="G7" s="2"/>
      <c r="H7" s="2"/>
      <c r="I7" s="2"/>
      <c r="J7" s="4"/>
      <c r="K7" s="2"/>
      <c r="L7" s="2"/>
      <c r="M7" s="2"/>
      <c r="N7" s="2"/>
      <c r="O7" s="2"/>
      <c r="P7" s="4"/>
    </row>
    <row r="8" spans="1:16" x14ac:dyDescent="0.25">
      <c r="A8" s="64" t="s">
        <v>171</v>
      </c>
      <c r="B8" s="64"/>
      <c r="P8" s="5" t="s">
        <v>1</v>
      </c>
    </row>
    <row r="9" spans="1:16" s="9" customFormat="1" ht="12.75" x14ac:dyDescent="0.2">
      <c r="A9" s="61" t="s">
        <v>2</v>
      </c>
      <c r="B9" s="61" t="s">
        <v>3</v>
      </c>
      <c r="C9" s="61" t="s">
        <v>4</v>
      </c>
      <c r="D9" s="61" t="s">
        <v>5</v>
      </c>
      <c r="E9" s="61" t="s">
        <v>6</v>
      </c>
      <c r="F9" s="61"/>
      <c r="G9" s="61"/>
      <c r="H9" s="61"/>
      <c r="I9" s="61"/>
      <c r="J9" s="61" t="s">
        <v>13</v>
      </c>
      <c r="K9" s="61"/>
      <c r="L9" s="61"/>
      <c r="M9" s="61"/>
      <c r="N9" s="61"/>
      <c r="O9" s="61"/>
      <c r="P9" s="62" t="s">
        <v>15</v>
      </c>
    </row>
    <row r="10" spans="1:16" s="9" customFormat="1" ht="12.75" x14ac:dyDescent="0.2">
      <c r="A10" s="61"/>
      <c r="B10" s="61"/>
      <c r="C10" s="61"/>
      <c r="D10" s="61"/>
      <c r="E10" s="62" t="s">
        <v>7</v>
      </c>
      <c r="F10" s="61" t="s">
        <v>8</v>
      </c>
      <c r="G10" s="61" t="s">
        <v>9</v>
      </c>
      <c r="H10" s="61"/>
      <c r="I10" s="61" t="s">
        <v>12</v>
      </c>
      <c r="J10" s="62" t="s">
        <v>7</v>
      </c>
      <c r="K10" s="61" t="s">
        <v>14</v>
      </c>
      <c r="L10" s="61" t="s">
        <v>8</v>
      </c>
      <c r="M10" s="61" t="s">
        <v>9</v>
      </c>
      <c r="N10" s="61"/>
      <c r="O10" s="61" t="s">
        <v>12</v>
      </c>
      <c r="P10" s="62"/>
    </row>
    <row r="11" spans="1:16" s="9" customFormat="1" ht="12.75" x14ac:dyDescent="0.2">
      <c r="A11" s="61"/>
      <c r="B11" s="61"/>
      <c r="C11" s="61"/>
      <c r="D11" s="61"/>
      <c r="E11" s="62"/>
      <c r="F11" s="61"/>
      <c r="G11" s="61" t="s">
        <v>10</v>
      </c>
      <c r="H11" s="61" t="s">
        <v>11</v>
      </c>
      <c r="I11" s="61"/>
      <c r="J11" s="62"/>
      <c r="K11" s="61"/>
      <c r="L11" s="61"/>
      <c r="M11" s="61" t="s">
        <v>10</v>
      </c>
      <c r="N11" s="61" t="s">
        <v>11</v>
      </c>
      <c r="O11" s="61"/>
      <c r="P11" s="62"/>
    </row>
    <row r="12" spans="1:16" s="9" customFormat="1" ht="57.6" customHeight="1" x14ac:dyDescent="0.2">
      <c r="A12" s="61"/>
      <c r="B12" s="61"/>
      <c r="C12" s="61"/>
      <c r="D12" s="61"/>
      <c r="E12" s="62"/>
      <c r="F12" s="61"/>
      <c r="G12" s="61"/>
      <c r="H12" s="61"/>
      <c r="I12" s="61"/>
      <c r="J12" s="62"/>
      <c r="K12" s="61"/>
      <c r="L12" s="61"/>
      <c r="M12" s="61"/>
      <c r="N12" s="61"/>
      <c r="O12" s="61"/>
      <c r="P12" s="62"/>
    </row>
    <row r="13" spans="1:16" s="9" customFormat="1" ht="12.75" x14ac:dyDescent="0.2">
      <c r="A13" s="10">
        <v>1</v>
      </c>
      <c r="B13" s="10">
        <v>2</v>
      </c>
      <c r="C13" s="10">
        <v>3</v>
      </c>
      <c r="D13" s="10">
        <v>4</v>
      </c>
      <c r="E13" s="11">
        <v>5</v>
      </c>
      <c r="F13" s="10">
        <v>6</v>
      </c>
      <c r="G13" s="10">
        <v>7</v>
      </c>
      <c r="H13" s="10">
        <v>8</v>
      </c>
      <c r="I13" s="10">
        <v>9</v>
      </c>
      <c r="J13" s="52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1">
        <v>16</v>
      </c>
    </row>
    <row r="14" spans="1:16" s="19" customFormat="1" ht="25.5" customHeight="1" x14ac:dyDescent="0.2">
      <c r="A14" s="13" t="s">
        <v>16</v>
      </c>
      <c r="B14" s="14"/>
      <c r="C14" s="15"/>
      <c r="D14" s="16" t="s">
        <v>17</v>
      </c>
      <c r="E14" s="17">
        <f>E15</f>
        <v>37139690</v>
      </c>
      <c r="F14" s="17">
        <f t="shared" ref="F14:I14" si="0">F15</f>
        <v>37139690</v>
      </c>
      <c r="G14" s="17">
        <f t="shared" si="0"/>
        <v>25144296</v>
      </c>
      <c r="H14" s="17">
        <f t="shared" si="0"/>
        <v>2396295</v>
      </c>
      <c r="I14" s="17">
        <f t="shared" si="0"/>
        <v>0</v>
      </c>
      <c r="J14" s="17">
        <f>J15</f>
        <v>473800</v>
      </c>
      <c r="K14" s="18">
        <f>K15</f>
        <v>408300</v>
      </c>
      <c r="L14" s="18">
        <f t="shared" ref="L14:O14" si="1">L15</f>
        <v>65500</v>
      </c>
      <c r="M14" s="18">
        <f t="shared" si="1"/>
        <v>0</v>
      </c>
      <c r="N14" s="18">
        <f t="shared" si="1"/>
        <v>0</v>
      </c>
      <c r="O14" s="18">
        <f t="shared" si="1"/>
        <v>408300</v>
      </c>
      <c r="P14" s="17">
        <f t="shared" ref="P14:P31" si="2">E14+J14</f>
        <v>37613490</v>
      </c>
    </row>
    <row r="15" spans="1:16" s="19" customFormat="1" ht="25.5" customHeight="1" x14ac:dyDescent="0.2">
      <c r="A15" s="13" t="s">
        <v>18</v>
      </c>
      <c r="B15" s="14"/>
      <c r="C15" s="15"/>
      <c r="D15" s="16" t="s">
        <v>17</v>
      </c>
      <c r="E15" s="17">
        <f t="shared" ref="E15:E16" si="3">F15+I15</f>
        <v>37139690</v>
      </c>
      <c r="F15" s="18">
        <f>F16+F17+F20+F21+F22</f>
        <v>37139690</v>
      </c>
      <c r="G15" s="18">
        <f t="shared" ref="G15:I15" si="4">G16+G17+G20+G21+G22</f>
        <v>25144296</v>
      </c>
      <c r="H15" s="18">
        <f t="shared" si="4"/>
        <v>2396295</v>
      </c>
      <c r="I15" s="18">
        <f t="shared" si="4"/>
        <v>0</v>
      </c>
      <c r="J15" s="18">
        <f>L15+O15</f>
        <v>473800</v>
      </c>
      <c r="K15" s="18">
        <f t="shared" ref="K15" si="5">K16+K17+K20+K21+K22</f>
        <v>408300</v>
      </c>
      <c r="L15" s="18">
        <f t="shared" ref="L15" si="6">L16+L17+L20+L21+L22</f>
        <v>65500</v>
      </c>
      <c r="M15" s="18">
        <f t="shared" ref="M15" si="7">M16+M17+M20+M21+M22</f>
        <v>0</v>
      </c>
      <c r="N15" s="18">
        <f t="shared" ref="N15" si="8">N16+N17+N20+N21+N22</f>
        <v>0</v>
      </c>
      <c r="O15" s="18">
        <f t="shared" ref="O15" si="9">O16+O17+O20+O21+O22</f>
        <v>408300</v>
      </c>
      <c r="P15" s="17">
        <f t="shared" si="2"/>
        <v>37613490</v>
      </c>
    </row>
    <row r="16" spans="1:16" s="19" customFormat="1" ht="75.75" customHeight="1" x14ac:dyDescent="0.2">
      <c r="A16" s="20" t="s">
        <v>19</v>
      </c>
      <c r="B16" s="20" t="s">
        <v>21</v>
      </c>
      <c r="C16" s="21" t="s">
        <v>20</v>
      </c>
      <c r="D16" s="22" t="s">
        <v>22</v>
      </c>
      <c r="E16" s="23">
        <f t="shared" si="3"/>
        <v>36315867</v>
      </c>
      <c r="F16" s="24">
        <v>36315867</v>
      </c>
      <c r="G16" s="24">
        <v>25144296</v>
      </c>
      <c r="H16" s="24">
        <v>2396295</v>
      </c>
      <c r="I16" s="24">
        <v>0</v>
      </c>
      <c r="J16" s="23">
        <f t="shared" ref="J16" si="10">L16+O16</f>
        <v>323800</v>
      </c>
      <c r="K16" s="24">
        <v>258300</v>
      </c>
      <c r="L16" s="24">
        <v>65500</v>
      </c>
      <c r="M16" s="24">
        <v>0</v>
      </c>
      <c r="N16" s="24">
        <v>0</v>
      </c>
      <c r="O16" s="24">
        <v>258300</v>
      </c>
      <c r="P16" s="23">
        <f t="shared" si="2"/>
        <v>36639667</v>
      </c>
    </row>
    <row r="17" spans="1:16" s="19" customFormat="1" ht="24" customHeight="1" x14ac:dyDescent="0.2">
      <c r="A17" s="20" t="s">
        <v>50</v>
      </c>
      <c r="B17" s="20" t="s">
        <v>51</v>
      </c>
      <c r="C17" s="25"/>
      <c r="D17" s="22" t="s">
        <v>52</v>
      </c>
      <c r="E17" s="23">
        <f t="shared" ref="E17:E19" si="11">F17+I17</f>
        <v>573071</v>
      </c>
      <c r="F17" s="24">
        <f>F18+F19</f>
        <v>573071</v>
      </c>
      <c r="G17" s="24">
        <f t="shared" ref="G17:I17" si="12">G18+G19</f>
        <v>0</v>
      </c>
      <c r="H17" s="24">
        <f t="shared" si="12"/>
        <v>0</v>
      </c>
      <c r="I17" s="24">
        <f t="shared" si="12"/>
        <v>0</v>
      </c>
      <c r="J17" s="23">
        <f t="shared" ref="J17:J22" si="13">L17+O17</f>
        <v>0</v>
      </c>
      <c r="K17" s="24">
        <f t="shared" ref="K17" si="14">K18+K19</f>
        <v>0</v>
      </c>
      <c r="L17" s="24">
        <f t="shared" ref="L17" si="15">L18+L19</f>
        <v>0</v>
      </c>
      <c r="M17" s="24">
        <f t="shared" ref="M17" si="16">M18+M19</f>
        <v>0</v>
      </c>
      <c r="N17" s="24">
        <f t="shared" ref="N17" si="17">N18+N19</f>
        <v>0</v>
      </c>
      <c r="O17" s="24">
        <f t="shared" ref="O17" si="18">O18+O19</f>
        <v>0</v>
      </c>
      <c r="P17" s="23">
        <f t="shared" si="2"/>
        <v>573071</v>
      </c>
    </row>
    <row r="18" spans="1:16" s="31" customFormat="1" ht="70.5" customHeight="1" x14ac:dyDescent="0.2">
      <c r="A18" s="26" t="s">
        <v>53</v>
      </c>
      <c r="B18" s="26" t="s">
        <v>55</v>
      </c>
      <c r="C18" s="27" t="s">
        <v>54</v>
      </c>
      <c r="D18" s="28" t="s">
        <v>56</v>
      </c>
      <c r="E18" s="29">
        <f t="shared" si="11"/>
        <v>32828</v>
      </c>
      <c r="F18" s="30">
        <v>32828</v>
      </c>
      <c r="G18" s="30"/>
      <c r="H18" s="30"/>
      <c r="I18" s="30"/>
      <c r="J18" s="29">
        <f t="shared" si="13"/>
        <v>0</v>
      </c>
      <c r="K18" s="30"/>
      <c r="L18" s="30"/>
      <c r="M18" s="30"/>
      <c r="N18" s="30"/>
      <c r="O18" s="30"/>
      <c r="P18" s="29">
        <f t="shared" si="2"/>
        <v>32828</v>
      </c>
    </row>
    <row r="19" spans="1:16" s="31" customFormat="1" ht="51" customHeight="1" x14ac:dyDescent="0.2">
      <c r="A19" s="26" t="s">
        <v>57</v>
      </c>
      <c r="B19" s="26" t="s">
        <v>58</v>
      </c>
      <c r="C19" s="27" t="s">
        <v>54</v>
      </c>
      <c r="D19" s="28" t="s">
        <v>59</v>
      </c>
      <c r="E19" s="29">
        <f t="shared" si="11"/>
        <v>540243</v>
      </c>
      <c r="F19" s="30">
        <v>540243</v>
      </c>
      <c r="G19" s="30"/>
      <c r="H19" s="30"/>
      <c r="I19" s="30"/>
      <c r="J19" s="29">
        <f t="shared" si="13"/>
        <v>0</v>
      </c>
      <c r="K19" s="30"/>
      <c r="L19" s="30"/>
      <c r="M19" s="30"/>
      <c r="N19" s="30"/>
      <c r="O19" s="30"/>
      <c r="P19" s="29">
        <f t="shared" si="2"/>
        <v>540243</v>
      </c>
    </row>
    <row r="20" spans="1:16" s="31" customFormat="1" ht="23.25" customHeight="1" x14ac:dyDescent="0.2">
      <c r="A20" s="20" t="s">
        <v>233</v>
      </c>
      <c r="B20" s="20">
        <v>7350</v>
      </c>
      <c r="C20" s="21" t="s">
        <v>224</v>
      </c>
      <c r="D20" s="22" t="s">
        <v>234</v>
      </c>
      <c r="E20" s="23">
        <f t="shared" ref="E20:E22" si="19">F20+I20</f>
        <v>0</v>
      </c>
      <c r="F20" s="30"/>
      <c r="G20" s="30"/>
      <c r="H20" s="30"/>
      <c r="I20" s="30"/>
      <c r="J20" s="23">
        <f t="shared" si="13"/>
        <v>150000</v>
      </c>
      <c r="K20" s="24">
        <v>150000</v>
      </c>
      <c r="L20" s="24"/>
      <c r="M20" s="24"/>
      <c r="N20" s="24"/>
      <c r="O20" s="24">
        <v>150000</v>
      </c>
      <c r="P20" s="23">
        <f t="shared" si="2"/>
        <v>150000</v>
      </c>
    </row>
    <row r="21" spans="1:16" s="19" customFormat="1" ht="39" customHeight="1" x14ac:dyDescent="0.2">
      <c r="A21" s="20" t="s">
        <v>60</v>
      </c>
      <c r="B21" s="20" t="s">
        <v>62</v>
      </c>
      <c r="C21" s="21" t="s">
        <v>61</v>
      </c>
      <c r="D21" s="22" t="s">
        <v>63</v>
      </c>
      <c r="E21" s="23">
        <f t="shared" si="19"/>
        <v>40752</v>
      </c>
      <c r="F21" s="24">
        <v>40752</v>
      </c>
      <c r="G21" s="24"/>
      <c r="H21" s="24"/>
      <c r="I21" s="24"/>
      <c r="J21" s="23">
        <f t="shared" si="13"/>
        <v>0</v>
      </c>
      <c r="K21" s="24"/>
      <c r="L21" s="24"/>
      <c r="M21" s="24"/>
      <c r="N21" s="24"/>
      <c r="O21" s="24"/>
      <c r="P21" s="23">
        <f t="shared" si="2"/>
        <v>40752</v>
      </c>
    </row>
    <row r="22" spans="1:16" s="19" customFormat="1" ht="39" customHeight="1" x14ac:dyDescent="0.2">
      <c r="A22" s="20" t="s">
        <v>225</v>
      </c>
      <c r="B22" s="20">
        <v>8110</v>
      </c>
      <c r="C22" s="21" t="s">
        <v>226</v>
      </c>
      <c r="D22" s="22" t="s">
        <v>227</v>
      </c>
      <c r="E22" s="23">
        <f t="shared" si="19"/>
        <v>210000</v>
      </c>
      <c r="F22" s="24">
        <v>210000</v>
      </c>
      <c r="G22" s="24"/>
      <c r="H22" s="24"/>
      <c r="I22" s="24"/>
      <c r="J22" s="23">
        <f t="shared" si="13"/>
        <v>0</v>
      </c>
      <c r="K22" s="24"/>
      <c r="L22" s="24"/>
      <c r="M22" s="24"/>
      <c r="N22" s="24"/>
      <c r="O22" s="24"/>
      <c r="P22" s="23">
        <f t="shared" si="2"/>
        <v>210000</v>
      </c>
    </row>
    <row r="23" spans="1:16" s="19" customFormat="1" ht="24" customHeight="1" x14ac:dyDescent="0.2">
      <c r="A23" s="13" t="s">
        <v>64</v>
      </c>
      <c r="B23" s="14"/>
      <c r="C23" s="15"/>
      <c r="D23" s="57" t="s">
        <v>65</v>
      </c>
      <c r="E23" s="17">
        <f>E24</f>
        <v>172577739</v>
      </c>
      <c r="F23" s="17">
        <f t="shared" ref="F23:I23" si="20">F24</f>
        <v>172577739</v>
      </c>
      <c r="G23" s="17">
        <f t="shared" si="20"/>
        <v>113106168</v>
      </c>
      <c r="H23" s="17">
        <f t="shared" si="20"/>
        <v>21598463</v>
      </c>
      <c r="I23" s="17">
        <f t="shared" si="20"/>
        <v>0</v>
      </c>
      <c r="J23" s="17">
        <f t="shared" ref="J23" si="21">J24</f>
        <v>10930100</v>
      </c>
      <c r="K23" s="17">
        <f t="shared" ref="K23" si="22">K24</f>
        <v>9167500</v>
      </c>
      <c r="L23" s="17">
        <f t="shared" ref="L23" si="23">L24</f>
        <v>1762600</v>
      </c>
      <c r="M23" s="17">
        <f t="shared" ref="M23" si="24">M24</f>
        <v>0</v>
      </c>
      <c r="N23" s="17">
        <f t="shared" ref="N23" si="25">N24</f>
        <v>0</v>
      </c>
      <c r="O23" s="17">
        <f t="shared" ref="O23" si="26">O24</f>
        <v>9167500</v>
      </c>
      <c r="P23" s="17">
        <f t="shared" si="2"/>
        <v>183507839</v>
      </c>
    </row>
    <row r="24" spans="1:16" s="19" customFormat="1" ht="24" customHeight="1" x14ac:dyDescent="0.2">
      <c r="A24" s="13" t="s">
        <v>66</v>
      </c>
      <c r="B24" s="14"/>
      <c r="C24" s="15"/>
      <c r="D24" s="16" t="s">
        <v>65</v>
      </c>
      <c r="E24" s="18">
        <f>F24+I24</f>
        <v>172577739</v>
      </c>
      <c r="F24" s="18">
        <f>F25+F26+F27+F31+F32+F35+F38+F39+F40+F29+F42</f>
        <v>172577739</v>
      </c>
      <c r="G24" s="18">
        <f t="shared" ref="G24:I24" si="27">G25+G26+G27+G31+G32+G35+G38+G39+G40+G29+G42</f>
        <v>113106168</v>
      </c>
      <c r="H24" s="18">
        <f t="shared" si="27"/>
        <v>21598463</v>
      </c>
      <c r="I24" s="18">
        <f t="shared" si="27"/>
        <v>0</v>
      </c>
      <c r="J24" s="18">
        <f>L24+O24</f>
        <v>10930100</v>
      </c>
      <c r="K24" s="18">
        <f t="shared" ref="K24" si="28">K25+K26+K27+K31+K32+K35+K38+K39+K40+K29+K42</f>
        <v>9167500</v>
      </c>
      <c r="L24" s="18">
        <f t="shared" ref="L24" si="29">L25+L26+L27+L31+L32+L35+L38+L39+L40+L29+L42</f>
        <v>1762600</v>
      </c>
      <c r="M24" s="18">
        <f t="shared" ref="M24" si="30">M25+M26+M27+M31+M32+M35+M38+M39+M40+M29+M42</f>
        <v>0</v>
      </c>
      <c r="N24" s="18">
        <f t="shared" ref="N24" si="31">N25+N26+N27+N31+N32+N35+N38+N39+N40+N29+N42</f>
        <v>0</v>
      </c>
      <c r="O24" s="18">
        <f t="shared" ref="O24" si="32">O25+O26+O27+O31+O32+O35+O38+O39+O40+O29+O42</f>
        <v>9167500</v>
      </c>
      <c r="P24" s="17">
        <f t="shared" si="2"/>
        <v>183507839</v>
      </c>
    </row>
    <row r="25" spans="1:16" s="19" customFormat="1" ht="47.25" customHeight="1" x14ac:dyDescent="0.2">
      <c r="A25" s="20" t="s">
        <v>67</v>
      </c>
      <c r="B25" s="20" t="s">
        <v>68</v>
      </c>
      <c r="C25" s="21" t="s">
        <v>20</v>
      </c>
      <c r="D25" s="22" t="s">
        <v>69</v>
      </c>
      <c r="E25" s="23">
        <f t="shared" ref="E25:E30" si="33">F25+I25</f>
        <v>1415025</v>
      </c>
      <c r="F25" s="24">
        <v>1415025</v>
      </c>
      <c r="G25" s="24">
        <v>1150369</v>
      </c>
      <c r="H25" s="24"/>
      <c r="I25" s="24"/>
      <c r="J25" s="23">
        <f t="shared" ref="J25:J33" si="34">L25+O25</f>
        <v>0</v>
      </c>
      <c r="K25" s="24"/>
      <c r="L25" s="24"/>
      <c r="M25" s="24"/>
      <c r="N25" s="24"/>
      <c r="O25" s="24"/>
      <c r="P25" s="23">
        <f t="shared" si="2"/>
        <v>1415025</v>
      </c>
    </row>
    <row r="26" spans="1:16" s="19" customFormat="1" ht="24.75" customHeight="1" x14ac:dyDescent="0.2">
      <c r="A26" s="20" t="s">
        <v>70</v>
      </c>
      <c r="B26" s="20" t="s">
        <v>72</v>
      </c>
      <c r="C26" s="21" t="s">
        <v>71</v>
      </c>
      <c r="D26" s="22" t="s">
        <v>73</v>
      </c>
      <c r="E26" s="23">
        <f t="shared" si="33"/>
        <v>34438955</v>
      </c>
      <c r="F26" s="24">
        <v>34438955</v>
      </c>
      <c r="G26" s="24">
        <v>21680278</v>
      </c>
      <c r="H26" s="24">
        <v>5133302</v>
      </c>
      <c r="I26" s="24"/>
      <c r="J26" s="23">
        <f t="shared" si="34"/>
        <v>1576600</v>
      </c>
      <c r="K26" s="24"/>
      <c r="L26" s="24">
        <v>1576600</v>
      </c>
      <c r="M26" s="24"/>
      <c r="N26" s="24"/>
      <c r="O26" s="24"/>
      <c r="P26" s="23">
        <f t="shared" si="2"/>
        <v>36015555</v>
      </c>
    </row>
    <row r="27" spans="1:16" s="19" customFormat="1" ht="37.5" customHeight="1" x14ac:dyDescent="0.2">
      <c r="A27" s="20" t="s">
        <v>74</v>
      </c>
      <c r="B27" s="20" t="s">
        <v>33</v>
      </c>
      <c r="C27" s="25"/>
      <c r="D27" s="22" t="s">
        <v>75</v>
      </c>
      <c r="E27" s="23">
        <f t="shared" si="33"/>
        <v>46804322</v>
      </c>
      <c r="F27" s="24">
        <f>F28</f>
        <v>46804322</v>
      </c>
      <c r="G27" s="24">
        <f t="shared" ref="G27:I27" si="35">G28</f>
        <v>19463704</v>
      </c>
      <c r="H27" s="24">
        <f t="shared" si="35"/>
        <v>15869617</v>
      </c>
      <c r="I27" s="24">
        <f t="shared" si="35"/>
        <v>0</v>
      </c>
      <c r="J27" s="23">
        <f t="shared" si="34"/>
        <v>9353500</v>
      </c>
      <c r="K27" s="24">
        <f t="shared" ref="K27" si="36">K28</f>
        <v>9167500</v>
      </c>
      <c r="L27" s="24">
        <f t="shared" ref="L27" si="37">L28</f>
        <v>186000</v>
      </c>
      <c r="M27" s="24">
        <f t="shared" ref="M27" si="38">M28</f>
        <v>0</v>
      </c>
      <c r="N27" s="24">
        <f t="shared" ref="N27" si="39">N28</f>
        <v>0</v>
      </c>
      <c r="O27" s="24">
        <f t="shared" ref="O27" si="40">O28</f>
        <v>9167500</v>
      </c>
      <c r="P27" s="23">
        <f t="shared" si="2"/>
        <v>56157822</v>
      </c>
    </row>
    <row r="28" spans="1:16" s="31" customFormat="1" ht="52.5" customHeight="1" x14ac:dyDescent="0.2">
      <c r="A28" s="26" t="s">
        <v>76</v>
      </c>
      <c r="B28" s="26" t="s">
        <v>78</v>
      </c>
      <c r="C28" s="27" t="s">
        <v>77</v>
      </c>
      <c r="D28" s="28" t="s">
        <v>216</v>
      </c>
      <c r="E28" s="29">
        <f t="shared" si="33"/>
        <v>46804322</v>
      </c>
      <c r="F28" s="30">
        <v>46804322</v>
      </c>
      <c r="G28" s="30">
        <v>19463704</v>
      </c>
      <c r="H28" s="30">
        <v>15869617</v>
      </c>
      <c r="I28" s="30"/>
      <c r="J28" s="29">
        <f t="shared" si="34"/>
        <v>9353500</v>
      </c>
      <c r="K28" s="30">
        <v>9167500</v>
      </c>
      <c r="L28" s="30">
        <v>186000</v>
      </c>
      <c r="M28" s="30"/>
      <c r="N28" s="30"/>
      <c r="O28" s="30">
        <v>9167500</v>
      </c>
      <c r="P28" s="29">
        <f t="shared" si="2"/>
        <v>56157822</v>
      </c>
    </row>
    <row r="29" spans="1:16" s="19" customFormat="1" ht="41.25" customHeight="1" x14ac:dyDescent="0.2">
      <c r="A29" s="20" t="s">
        <v>217</v>
      </c>
      <c r="B29" s="20">
        <v>1030</v>
      </c>
      <c r="C29" s="21"/>
      <c r="D29" s="22" t="s">
        <v>219</v>
      </c>
      <c r="E29" s="23">
        <f t="shared" si="33"/>
        <v>71017500</v>
      </c>
      <c r="F29" s="24">
        <f>F30</f>
        <v>71017500</v>
      </c>
      <c r="G29" s="24">
        <f t="shared" ref="G29:I29" si="41">G30</f>
        <v>58211066</v>
      </c>
      <c r="H29" s="24">
        <f t="shared" si="41"/>
        <v>0</v>
      </c>
      <c r="I29" s="24">
        <f t="shared" si="41"/>
        <v>0</v>
      </c>
      <c r="J29" s="23">
        <f t="shared" si="34"/>
        <v>0</v>
      </c>
      <c r="K29" s="24">
        <f t="shared" ref="K29" si="42">K30</f>
        <v>0</v>
      </c>
      <c r="L29" s="24">
        <f t="shared" ref="L29" si="43">L30</f>
        <v>0</v>
      </c>
      <c r="M29" s="24">
        <f t="shared" ref="M29" si="44">M30</f>
        <v>0</v>
      </c>
      <c r="N29" s="24">
        <f t="shared" ref="N29" si="45">N30</f>
        <v>0</v>
      </c>
      <c r="O29" s="24">
        <f t="shared" ref="O29" si="46">O30</f>
        <v>0</v>
      </c>
      <c r="P29" s="23">
        <f t="shared" si="2"/>
        <v>71017500</v>
      </c>
    </row>
    <row r="30" spans="1:16" s="31" customFormat="1" ht="47.25" customHeight="1" x14ac:dyDescent="0.2">
      <c r="A30" s="26" t="s">
        <v>218</v>
      </c>
      <c r="B30" s="26">
        <v>1031</v>
      </c>
      <c r="C30" s="27" t="s">
        <v>77</v>
      </c>
      <c r="D30" s="22" t="s">
        <v>220</v>
      </c>
      <c r="E30" s="29">
        <f t="shared" si="33"/>
        <v>71017500</v>
      </c>
      <c r="F30" s="30">
        <v>71017500</v>
      </c>
      <c r="G30" s="30">
        <v>58211066</v>
      </c>
      <c r="H30" s="30"/>
      <c r="I30" s="30"/>
      <c r="J30" s="29">
        <f t="shared" si="34"/>
        <v>0</v>
      </c>
      <c r="K30" s="30"/>
      <c r="L30" s="30"/>
      <c r="M30" s="30"/>
      <c r="N30" s="30"/>
      <c r="O30" s="30"/>
      <c r="P30" s="29">
        <f t="shared" si="2"/>
        <v>71017500</v>
      </c>
    </row>
    <row r="31" spans="1:16" s="19" customFormat="1" ht="51.75" customHeight="1" x14ac:dyDescent="0.2">
      <c r="A31" s="20" t="s">
        <v>79</v>
      </c>
      <c r="B31" s="20" t="s">
        <v>81</v>
      </c>
      <c r="C31" s="21" t="s">
        <v>80</v>
      </c>
      <c r="D31" s="22" t="s">
        <v>82</v>
      </c>
      <c r="E31" s="23">
        <f>F31+I31</f>
        <v>2875327</v>
      </c>
      <c r="F31" s="24">
        <v>2875327</v>
      </c>
      <c r="G31" s="24">
        <v>2150446</v>
      </c>
      <c r="H31" s="24">
        <v>215168</v>
      </c>
      <c r="I31" s="24"/>
      <c r="J31" s="23">
        <f t="shared" si="34"/>
        <v>0</v>
      </c>
      <c r="K31" s="24"/>
      <c r="L31" s="24"/>
      <c r="M31" s="24"/>
      <c r="N31" s="24"/>
      <c r="O31" s="24"/>
      <c r="P31" s="23">
        <f t="shared" si="2"/>
        <v>2875327</v>
      </c>
    </row>
    <row r="32" spans="1:16" s="19" customFormat="1" ht="28.5" customHeight="1" x14ac:dyDescent="0.2">
      <c r="A32" s="20" t="s">
        <v>83</v>
      </c>
      <c r="B32" s="20" t="s">
        <v>84</v>
      </c>
      <c r="C32" s="25"/>
      <c r="D32" s="22" t="s">
        <v>85</v>
      </c>
      <c r="E32" s="23">
        <f>F32+I32</f>
        <v>10625414</v>
      </c>
      <c r="F32" s="24">
        <f>F33+F34</f>
        <v>10625414</v>
      </c>
      <c r="G32" s="24">
        <f>G33+G34</f>
        <v>6626508</v>
      </c>
      <c r="H32" s="24">
        <f>H33+H34</f>
        <v>364639</v>
      </c>
      <c r="I32" s="24">
        <f>I33+I34</f>
        <v>0</v>
      </c>
      <c r="J32" s="23">
        <f t="shared" si="34"/>
        <v>0</v>
      </c>
      <c r="K32" s="24">
        <f>K33+K34</f>
        <v>0</v>
      </c>
      <c r="L32" s="24">
        <f>L33+L34</f>
        <v>0</v>
      </c>
      <c r="M32" s="24">
        <f>M33+M34</f>
        <v>0</v>
      </c>
      <c r="N32" s="24">
        <f>N33+N34</f>
        <v>0</v>
      </c>
      <c r="O32" s="24">
        <f>O33+O34</f>
        <v>0</v>
      </c>
      <c r="P32" s="23">
        <f t="shared" ref="P32:P92" si="47">E32+J32</f>
        <v>10625414</v>
      </c>
    </row>
    <row r="33" spans="1:16" s="31" customFormat="1" ht="35.25" customHeight="1" x14ac:dyDescent="0.2">
      <c r="A33" s="26" t="s">
        <v>86</v>
      </c>
      <c r="B33" s="26" t="s">
        <v>88</v>
      </c>
      <c r="C33" s="27" t="s">
        <v>87</v>
      </c>
      <c r="D33" s="28" t="s">
        <v>89</v>
      </c>
      <c r="E33" s="29">
        <f>F33+I33</f>
        <v>10163340</v>
      </c>
      <c r="F33" s="30">
        <v>10163340</v>
      </c>
      <c r="G33" s="30">
        <v>6626508</v>
      </c>
      <c r="H33" s="30">
        <v>364639</v>
      </c>
      <c r="I33" s="30"/>
      <c r="J33" s="29">
        <f t="shared" si="34"/>
        <v>0</v>
      </c>
      <c r="K33" s="30"/>
      <c r="L33" s="30"/>
      <c r="M33" s="30"/>
      <c r="N33" s="30"/>
      <c r="O33" s="30"/>
      <c r="P33" s="29">
        <f t="shared" si="47"/>
        <v>10163340</v>
      </c>
    </row>
    <row r="34" spans="1:16" s="31" customFormat="1" ht="30" customHeight="1" x14ac:dyDescent="0.2">
      <c r="A34" s="26" t="s">
        <v>90</v>
      </c>
      <c r="B34" s="26" t="s">
        <v>91</v>
      </c>
      <c r="C34" s="27" t="s">
        <v>87</v>
      </c>
      <c r="D34" s="28" t="s">
        <v>92</v>
      </c>
      <c r="E34" s="29">
        <f>F34+I34</f>
        <v>462074</v>
      </c>
      <c r="F34" s="30">
        <v>462074</v>
      </c>
      <c r="G34" s="30"/>
      <c r="H34" s="30"/>
      <c r="I34" s="30"/>
      <c r="J34" s="29">
        <v>0</v>
      </c>
      <c r="K34" s="30"/>
      <c r="L34" s="30"/>
      <c r="M34" s="30"/>
      <c r="N34" s="30"/>
      <c r="O34" s="30"/>
      <c r="P34" s="29">
        <f t="shared" si="47"/>
        <v>462074</v>
      </c>
    </row>
    <row r="35" spans="1:16" s="19" customFormat="1" ht="30" customHeight="1" x14ac:dyDescent="0.2">
      <c r="A35" s="20" t="s">
        <v>93</v>
      </c>
      <c r="B35" s="20" t="s">
        <v>94</v>
      </c>
      <c r="C35" s="25"/>
      <c r="D35" s="22" t="s">
        <v>95</v>
      </c>
      <c r="E35" s="23">
        <f>F35+I35</f>
        <v>1433829</v>
      </c>
      <c r="F35" s="24">
        <f>F36+F37</f>
        <v>1433829</v>
      </c>
      <c r="G35" s="24">
        <f t="shared" ref="G35:I35" si="48">G36+G37</f>
        <v>1158219</v>
      </c>
      <c r="H35" s="24">
        <f t="shared" si="48"/>
        <v>0</v>
      </c>
      <c r="I35" s="24">
        <f t="shared" si="48"/>
        <v>0</v>
      </c>
      <c r="J35" s="23">
        <f>L35+O35</f>
        <v>0</v>
      </c>
      <c r="K35" s="24">
        <f t="shared" ref="K35" si="49">K36+K37</f>
        <v>0</v>
      </c>
      <c r="L35" s="24">
        <f t="shared" ref="L35" si="50">L36+L37</f>
        <v>0</v>
      </c>
      <c r="M35" s="24">
        <f t="shared" ref="M35" si="51">M36+M37</f>
        <v>0</v>
      </c>
      <c r="N35" s="24">
        <f t="shared" ref="N35" si="52">N36+N37</f>
        <v>0</v>
      </c>
      <c r="O35" s="24">
        <f t="shared" ref="O35" si="53">O36+O37</f>
        <v>0</v>
      </c>
      <c r="P35" s="23">
        <f t="shared" si="47"/>
        <v>1433829</v>
      </c>
    </row>
    <row r="36" spans="1:16" s="31" customFormat="1" ht="45.75" customHeight="1" x14ac:dyDescent="0.2">
      <c r="A36" s="26" t="s">
        <v>96</v>
      </c>
      <c r="B36" s="26" t="s">
        <v>97</v>
      </c>
      <c r="C36" s="27" t="s">
        <v>87</v>
      </c>
      <c r="D36" s="28" t="s">
        <v>98</v>
      </c>
      <c r="E36" s="29">
        <f t="shared" ref="E36:E37" si="54">F36+I36</f>
        <v>82108</v>
      </c>
      <c r="F36" s="30">
        <v>82108</v>
      </c>
      <c r="G36" s="30">
        <v>50251</v>
      </c>
      <c r="H36" s="30"/>
      <c r="I36" s="30"/>
      <c r="J36" s="29">
        <f t="shared" ref="J36:J37" si="55">L36+O36</f>
        <v>0</v>
      </c>
      <c r="K36" s="30"/>
      <c r="L36" s="30"/>
      <c r="M36" s="30"/>
      <c r="N36" s="30"/>
      <c r="O36" s="30"/>
      <c r="P36" s="29">
        <f t="shared" si="47"/>
        <v>82108</v>
      </c>
    </row>
    <row r="37" spans="1:16" s="31" customFormat="1" ht="47.25" customHeight="1" x14ac:dyDescent="0.2">
      <c r="A37" s="26" t="s">
        <v>221</v>
      </c>
      <c r="B37" s="26" t="s">
        <v>222</v>
      </c>
      <c r="C37" s="27" t="s">
        <v>87</v>
      </c>
      <c r="D37" s="28" t="s">
        <v>223</v>
      </c>
      <c r="E37" s="29">
        <f t="shared" si="54"/>
        <v>1351721</v>
      </c>
      <c r="F37" s="30">
        <v>1351721</v>
      </c>
      <c r="G37" s="30">
        <v>1107968</v>
      </c>
      <c r="H37" s="30"/>
      <c r="I37" s="30"/>
      <c r="J37" s="29">
        <f t="shared" si="55"/>
        <v>0</v>
      </c>
      <c r="K37" s="30"/>
      <c r="L37" s="30"/>
      <c r="M37" s="30"/>
      <c r="N37" s="30"/>
      <c r="O37" s="30"/>
      <c r="P37" s="29">
        <f t="shared" si="47"/>
        <v>1351721</v>
      </c>
    </row>
    <row r="38" spans="1:16" s="19" customFormat="1" ht="47.25" customHeight="1" x14ac:dyDescent="0.2">
      <c r="A38" s="20" t="s">
        <v>99</v>
      </c>
      <c r="B38" s="20" t="s">
        <v>100</v>
      </c>
      <c r="C38" s="21" t="s">
        <v>87</v>
      </c>
      <c r="D38" s="22" t="s">
        <v>101</v>
      </c>
      <c r="E38" s="23">
        <f t="shared" ref="E38:E42" si="56">F38+I38</f>
        <v>1256056</v>
      </c>
      <c r="F38" s="24">
        <v>1256056</v>
      </c>
      <c r="G38" s="24">
        <v>1025439</v>
      </c>
      <c r="H38" s="24"/>
      <c r="I38" s="24"/>
      <c r="J38" s="23">
        <f t="shared" ref="J38" si="57">L38+O38</f>
        <v>0</v>
      </c>
      <c r="K38" s="24"/>
      <c r="L38" s="24"/>
      <c r="M38" s="24"/>
      <c r="N38" s="24"/>
      <c r="O38" s="24"/>
      <c r="P38" s="23">
        <f t="shared" si="47"/>
        <v>1256056</v>
      </c>
    </row>
    <row r="39" spans="1:16" s="19" customFormat="1" ht="72.75" customHeight="1" x14ac:dyDescent="0.2">
      <c r="A39" s="20" t="s">
        <v>102</v>
      </c>
      <c r="B39" s="20" t="s">
        <v>103</v>
      </c>
      <c r="C39" s="21" t="s">
        <v>38</v>
      </c>
      <c r="D39" s="22" t="s">
        <v>104</v>
      </c>
      <c r="E39" s="23">
        <f t="shared" si="56"/>
        <v>420000</v>
      </c>
      <c r="F39" s="24">
        <v>420000</v>
      </c>
      <c r="G39" s="24"/>
      <c r="H39" s="24"/>
      <c r="I39" s="24"/>
      <c r="J39" s="23">
        <f t="shared" ref="J39:J42" si="58">L39+O39</f>
        <v>0</v>
      </c>
      <c r="K39" s="24"/>
      <c r="L39" s="24"/>
      <c r="M39" s="24"/>
      <c r="N39" s="24"/>
      <c r="O39" s="24"/>
      <c r="P39" s="23">
        <f t="shared" si="47"/>
        <v>420000</v>
      </c>
    </row>
    <row r="40" spans="1:16" s="19" customFormat="1" ht="19.5" customHeight="1" x14ac:dyDescent="0.2">
      <c r="A40" s="20" t="s">
        <v>105</v>
      </c>
      <c r="B40" s="20" t="s">
        <v>106</v>
      </c>
      <c r="C40" s="25"/>
      <c r="D40" s="22" t="s">
        <v>107</v>
      </c>
      <c r="E40" s="23">
        <f t="shared" si="56"/>
        <v>2116311</v>
      </c>
      <c r="F40" s="24">
        <f>F41</f>
        <v>2116311</v>
      </c>
      <c r="G40" s="24">
        <f t="shared" ref="G40:I40" si="59">G41</f>
        <v>1640139</v>
      </c>
      <c r="H40" s="24">
        <f t="shared" si="59"/>
        <v>15737</v>
      </c>
      <c r="I40" s="24">
        <f t="shared" si="59"/>
        <v>0</v>
      </c>
      <c r="J40" s="23">
        <f t="shared" si="58"/>
        <v>0</v>
      </c>
      <c r="K40" s="24">
        <f t="shared" ref="K40" si="60">K41</f>
        <v>0</v>
      </c>
      <c r="L40" s="24">
        <f t="shared" ref="L40" si="61">L41</f>
        <v>0</v>
      </c>
      <c r="M40" s="24">
        <f t="shared" ref="M40" si="62">M41</f>
        <v>0</v>
      </c>
      <c r="N40" s="24">
        <f t="shared" ref="N40" si="63">N41</f>
        <v>0</v>
      </c>
      <c r="O40" s="24">
        <f t="shared" ref="O40" si="64">O41</f>
        <v>0</v>
      </c>
      <c r="P40" s="23">
        <f t="shared" si="47"/>
        <v>2116311</v>
      </c>
    </row>
    <row r="41" spans="1:16" s="31" customFormat="1" ht="35.25" customHeight="1" x14ac:dyDescent="0.2">
      <c r="A41" s="26" t="s">
        <v>108</v>
      </c>
      <c r="B41" s="26" t="s">
        <v>109</v>
      </c>
      <c r="C41" s="27" t="s">
        <v>54</v>
      </c>
      <c r="D41" s="28" t="s">
        <v>110</v>
      </c>
      <c r="E41" s="29">
        <f t="shared" si="56"/>
        <v>2116311</v>
      </c>
      <c r="F41" s="30">
        <v>2116311</v>
      </c>
      <c r="G41" s="30">
        <v>1640139</v>
      </c>
      <c r="H41" s="30">
        <v>15737</v>
      </c>
      <c r="I41" s="30"/>
      <c r="J41" s="29">
        <f t="shared" si="58"/>
        <v>0</v>
      </c>
      <c r="K41" s="30"/>
      <c r="L41" s="30"/>
      <c r="M41" s="30"/>
      <c r="N41" s="30"/>
      <c r="O41" s="30"/>
      <c r="P41" s="29">
        <f t="shared" si="47"/>
        <v>2116311</v>
      </c>
    </row>
    <row r="42" spans="1:16" s="19" customFormat="1" ht="35.25" customHeight="1" x14ac:dyDescent="0.2">
      <c r="A42" s="20" t="s">
        <v>228</v>
      </c>
      <c r="B42" s="20">
        <v>9770</v>
      </c>
      <c r="C42" s="21" t="s">
        <v>165</v>
      </c>
      <c r="D42" s="22" t="s">
        <v>168</v>
      </c>
      <c r="E42" s="23">
        <f t="shared" si="56"/>
        <v>175000</v>
      </c>
      <c r="F42" s="24">
        <v>175000</v>
      </c>
      <c r="G42" s="24"/>
      <c r="H42" s="24"/>
      <c r="I42" s="24"/>
      <c r="J42" s="23">
        <f t="shared" si="58"/>
        <v>0</v>
      </c>
      <c r="K42" s="24"/>
      <c r="L42" s="24"/>
      <c r="M42" s="24"/>
      <c r="N42" s="24"/>
      <c r="O42" s="24"/>
      <c r="P42" s="23">
        <f t="shared" si="47"/>
        <v>175000</v>
      </c>
    </row>
    <row r="43" spans="1:16" s="48" customFormat="1" ht="20.25" customHeight="1" x14ac:dyDescent="0.25">
      <c r="A43" s="44" t="s">
        <v>187</v>
      </c>
      <c r="B43" s="47"/>
      <c r="C43" s="45"/>
      <c r="D43" s="46" t="s">
        <v>190</v>
      </c>
      <c r="E43" s="17">
        <f t="shared" ref="E43:E44" si="65">F43+I43</f>
        <v>35100099</v>
      </c>
      <c r="F43" s="18">
        <f>F44</f>
        <v>35100099</v>
      </c>
      <c r="G43" s="18">
        <f t="shared" ref="G43:I43" si="66">G44</f>
        <v>13640156</v>
      </c>
      <c r="H43" s="18">
        <f t="shared" si="66"/>
        <v>2134259</v>
      </c>
      <c r="I43" s="18">
        <f t="shared" si="66"/>
        <v>0</v>
      </c>
      <c r="J43" s="17">
        <f>J44</f>
        <v>2657000</v>
      </c>
      <c r="K43" s="18">
        <f t="shared" ref="K43" si="67">K44</f>
        <v>2000000</v>
      </c>
      <c r="L43" s="18">
        <f t="shared" ref="L43" si="68">L44</f>
        <v>657000</v>
      </c>
      <c r="M43" s="18">
        <f t="shared" ref="M43" si="69">M44</f>
        <v>0</v>
      </c>
      <c r="N43" s="18">
        <f t="shared" ref="N43:O43" si="70">N44</f>
        <v>0</v>
      </c>
      <c r="O43" s="18">
        <f t="shared" si="70"/>
        <v>2000000</v>
      </c>
      <c r="P43" s="17">
        <f t="shared" si="47"/>
        <v>37757099</v>
      </c>
    </row>
    <row r="44" spans="1:16" s="49" customFormat="1" ht="19.5" customHeight="1" x14ac:dyDescent="0.2">
      <c r="A44" s="44" t="s">
        <v>188</v>
      </c>
      <c r="B44" s="47"/>
      <c r="C44" s="45"/>
      <c r="D44" s="46" t="s">
        <v>190</v>
      </c>
      <c r="E44" s="17">
        <f t="shared" si="65"/>
        <v>35100099</v>
      </c>
      <c r="F44" s="18">
        <f>F45+F46+F47+F49+F53+F56+F58+F60+F62+F63+F65+F64+F67</f>
        <v>35100099</v>
      </c>
      <c r="G44" s="18">
        <f t="shared" ref="G44:I44" si="71">G45+G46+G47+G49+G53+G56+G58+G60+G62+G63+G65+G64+G67</f>
        <v>13640156</v>
      </c>
      <c r="H44" s="18">
        <f t="shared" si="71"/>
        <v>2134259</v>
      </c>
      <c r="I44" s="18">
        <f t="shared" si="71"/>
        <v>0</v>
      </c>
      <c r="J44" s="17">
        <f t="shared" ref="J44" si="72">L44+O44</f>
        <v>2657000</v>
      </c>
      <c r="K44" s="18">
        <f t="shared" ref="K44" si="73">K45+K46+K47+K49+K53+K56+K58+K60+K62+K63+K65+K64+K67</f>
        <v>2000000</v>
      </c>
      <c r="L44" s="18">
        <f t="shared" ref="L44" si="74">L45+L46+L47+L49+L53+L56+L58+L60+L62+L63+L65+L64+L67</f>
        <v>657000</v>
      </c>
      <c r="M44" s="18">
        <f t="shared" ref="M44" si="75">M45+M46+M47+M49+M53+M56+M58+M60+M62+M63+M65+M64+M67</f>
        <v>0</v>
      </c>
      <c r="N44" s="18">
        <f>N45+N46+N47+N49+N53+N56+N58+N60+N62+N63+N65+N64</f>
        <v>0</v>
      </c>
      <c r="O44" s="18">
        <f t="shared" ref="O44" si="76">O45+O46+O47+O49+O53+O56+O58+O60+O62+O63+O65+O64+O67</f>
        <v>2000000</v>
      </c>
      <c r="P44" s="17">
        <f t="shared" si="47"/>
        <v>37757099</v>
      </c>
    </row>
    <row r="45" spans="1:16" s="19" customFormat="1" ht="49.5" customHeight="1" x14ac:dyDescent="0.2">
      <c r="A45" s="41" t="s">
        <v>189</v>
      </c>
      <c r="B45" s="41" t="s">
        <v>68</v>
      </c>
      <c r="C45" s="42" t="s">
        <v>20</v>
      </c>
      <c r="D45" s="43" t="s">
        <v>69</v>
      </c>
      <c r="E45" s="23">
        <f t="shared" ref="E45:E48" si="77">F45+I45</f>
        <v>2636498</v>
      </c>
      <c r="F45" s="24">
        <v>2636498</v>
      </c>
      <c r="G45" s="24">
        <v>2050969</v>
      </c>
      <c r="H45" s="24">
        <v>17006</v>
      </c>
      <c r="I45" s="24"/>
      <c r="J45" s="23">
        <f t="shared" ref="J45:J48" si="78">L45+O45</f>
        <v>0</v>
      </c>
      <c r="K45" s="24"/>
      <c r="L45" s="24"/>
      <c r="M45" s="24"/>
      <c r="N45" s="24"/>
      <c r="O45" s="24"/>
      <c r="P45" s="23">
        <f t="shared" ref="P45:P68" si="79">E45+J45</f>
        <v>2636498</v>
      </c>
    </row>
    <row r="46" spans="1:16" s="19" customFormat="1" ht="36" customHeight="1" x14ac:dyDescent="0.2">
      <c r="A46" s="20" t="s">
        <v>191</v>
      </c>
      <c r="B46" s="20" t="s">
        <v>24</v>
      </c>
      <c r="C46" s="21" t="s">
        <v>23</v>
      </c>
      <c r="D46" s="22" t="s">
        <v>25</v>
      </c>
      <c r="E46" s="23">
        <f t="shared" si="77"/>
        <v>5443923</v>
      </c>
      <c r="F46" s="24">
        <v>5443923</v>
      </c>
      <c r="G46" s="24"/>
      <c r="H46" s="24"/>
      <c r="I46" s="24"/>
      <c r="J46" s="23">
        <f t="shared" si="78"/>
        <v>0</v>
      </c>
      <c r="K46" s="24"/>
      <c r="L46" s="24"/>
      <c r="M46" s="24"/>
      <c r="N46" s="24"/>
      <c r="O46" s="24"/>
      <c r="P46" s="23">
        <f t="shared" si="79"/>
        <v>5443923</v>
      </c>
    </row>
    <row r="47" spans="1:16" s="19" customFormat="1" ht="22.5" customHeight="1" x14ac:dyDescent="0.2">
      <c r="A47" s="20" t="s">
        <v>192</v>
      </c>
      <c r="B47" s="20" t="s">
        <v>26</v>
      </c>
      <c r="C47" s="25"/>
      <c r="D47" s="22" t="s">
        <v>27</v>
      </c>
      <c r="E47" s="23">
        <f t="shared" si="77"/>
        <v>5024733</v>
      </c>
      <c r="F47" s="24">
        <f>F48</f>
        <v>5024733</v>
      </c>
      <c r="G47" s="24">
        <f t="shared" ref="G47:I47" si="80">G48</f>
        <v>0</v>
      </c>
      <c r="H47" s="24">
        <f t="shared" si="80"/>
        <v>0</v>
      </c>
      <c r="I47" s="24">
        <f t="shared" si="80"/>
        <v>0</v>
      </c>
      <c r="J47" s="23">
        <f t="shared" si="78"/>
        <v>0</v>
      </c>
      <c r="K47" s="24"/>
      <c r="L47" s="24"/>
      <c r="M47" s="24">
        <f t="shared" ref="M47:N47" si="81">M48</f>
        <v>0</v>
      </c>
      <c r="N47" s="24">
        <f t="shared" si="81"/>
        <v>0</v>
      </c>
      <c r="O47" s="24"/>
      <c r="P47" s="23">
        <f t="shared" si="79"/>
        <v>5024733</v>
      </c>
    </row>
    <row r="48" spans="1:16" s="31" customFormat="1" ht="46.5" customHeight="1" x14ac:dyDescent="0.2">
      <c r="A48" s="26" t="s">
        <v>193</v>
      </c>
      <c r="B48" s="26" t="s">
        <v>29</v>
      </c>
      <c r="C48" s="27" t="s">
        <v>28</v>
      </c>
      <c r="D48" s="28" t="s">
        <v>30</v>
      </c>
      <c r="E48" s="29">
        <f t="shared" si="77"/>
        <v>5024733</v>
      </c>
      <c r="F48" s="30">
        <v>5024733</v>
      </c>
      <c r="G48" s="30"/>
      <c r="H48" s="30"/>
      <c r="I48" s="30"/>
      <c r="J48" s="29">
        <f t="shared" si="78"/>
        <v>0</v>
      </c>
      <c r="K48" s="30"/>
      <c r="L48" s="30"/>
      <c r="M48" s="30"/>
      <c r="N48" s="30"/>
      <c r="O48" s="30"/>
      <c r="P48" s="29">
        <f t="shared" si="79"/>
        <v>5024733</v>
      </c>
    </row>
    <row r="49" spans="1:16" s="19" customFormat="1" ht="61.5" customHeight="1" x14ac:dyDescent="0.2">
      <c r="A49" s="20" t="s">
        <v>194</v>
      </c>
      <c r="B49" s="20" t="s">
        <v>180</v>
      </c>
      <c r="C49" s="25"/>
      <c r="D49" s="22" t="s">
        <v>181</v>
      </c>
      <c r="E49" s="23">
        <f t="shared" ref="E49:E53" si="82">F49+I49</f>
        <v>513770</v>
      </c>
      <c r="F49" s="24">
        <f>F50+F51+F52</f>
        <v>513770</v>
      </c>
      <c r="G49" s="24">
        <f>G51+G52</f>
        <v>0</v>
      </c>
      <c r="H49" s="24">
        <f t="shared" ref="H49:I49" si="83">H51+H52</f>
        <v>0</v>
      </c>
      <c r="I49" s="24">
        <f t="shared" si="83"/>
        <v>0</v>
      </c>
      <c r="J49" s="23">
        <f t="shared" ref="J49:J53" si="84">L49+O49</f>
        <v>0</v>
      </c>
      <c r="K49" s="24">
        <f t="shared" ref="K49" si="85">K51+K52</f>
        <v>0</v>
      </c>
      <c r="L49" s="24">
        <f t="shared" ref="L49" si="86">L51+L52</f>
        <v>0</v>
      </c>
      <c r="M49" s="24">
        <f t="shared" ref="M49" si="87">M51+M52</f>
        <v>0</v>
      </c>
      <c r="N49" s="24">
        <f t="shared" ref="N49" si="88">N51+N52</f>
        <v>0</v>
      </c>
      <c r="O49" s="24">
        <f t="shared" ref="O49" si="89">O51+O52</f>
        <v>0</v>
      </c>
      <c r="P49" s="23">
        <f>E49+J49</f>
        <v>513770</v>
      </c>
    </row>
    <row r="50" spans="1:16" s="19" customFormat="1" ht="28.5" customHeight="1" x14ac:dyDescent="0.2">
      <c r="A50" s="26" t="s">
        <v>243</v>
      </c>
      <c r="B50" s="26">
        <v>3031</v>
      </c>
      <c r="C50" s="58">
        <v>1030</v>
      </c>
      <c r="D50" s="22" t="s">
        <v>244</v>
      </c>
      <c r="E50" s="23">
        <f t="shared" si="82"/>
        <v>500000</v>
      </c>
      <c r="F50" s="24">
        <v>500000</v>
      </c>
      <c r="G50" s="24"/>
      <c r="H50" s="24"/>
      <c r="I50" s="24"/>
      <c r="J50" s="23">
        <f t="shared" si="84"/>
        <v>0</v>
      </c>
      <c r="K50" s="24"/>
      <c r="L50" s="24"/>
      <c r="M50" s="24"/>
      <c r="N50" s="24"/>
      <c r="O50" s="24"/>
      <c r="P50" s="23">
        <f>E50+J50</f>
        <v>500000</v>
      </c>
    </row>
    <row r="51" spans="1:16" s="31" customFormat="1" ht="40.5" customHeight="1" x14ac:dyDescent="0.2">
      <c r="A51" s="26" t="s">
        <v>195</v>
      </c>
      <c r="B51" s="26" t="s">
        <v>174</v>
      </c>
      <c r="C51" s="27" t="s">
        <v>81</v>
      </c>
      <c r="D51" s="28" t="s">
        <v>175</v>
      </c>
      <c r="E51" s="29">
        <f t="shared" si="82"/>
        <v>2000</v>
      </c>
      <c r="F51" s="30">
        <v>2000</v>
      </c>
      <c r="G51" s="30"/>
      <c r="H51" s="30"/>
      <c r="I51" s="30"/>
      <c r="J51" s="29">
        <f t="shared" si="84"/>
        <v>0</v>
      </c>
      <c r="K51" s="30"/>
      <c r="L51" s="30"/>
      <c r="M51" s="30"/>
      <c r="N51" s="30"/>
      <c r="O51" s="30"/>
      <c r="P51" s="29">
        <f t="shared" si="79"/>
        <v>2000</v>
      </c>
    </row>
    <row r="52" spans="1:16" s="31" customFormat="1" ht="48.75" customHeight="1" x14ac:dyDescent="0.2">
      <c r="A52" s="26" t="s">
        <v>196</v>
      </c>
      <c r="B52" s="26" t="s">
        <v>176</v>
      </c>
      <c r="C52" s="27" t="s">
        <v>81</v>
      </c>
      <c r="D52" s="28" t="s">
        <v>177</v>
      </c>
      <c r="E52" s="29">
        <f t="shared" si="82"/>
        <v>11770</v>
      </c>
      <c r="F52" s="30">
        <v>11770</v>
      </c>
      <c r="G52" s="30"/>
      <c r="H52" s="30"/>
      <c r="I52" s="30"/>
      <c r="J52" s="29">
        <f t="shared" si="84"/>
        <v>0</v>
      </c>
      <c r="K52" s="30"/>
      <c r="L52" s="30"/>
      <c r="M52" s="30"/>
      <c r="N52" s="30"/>
      <c r="O52" s="30"/>
      <c r="P52" s="29">
        <f t="shared" si="79"/>
        <v>11770</v>
      </c>
    </row>
    <row r="53" spans="1:16" s="19" customFormat="1" ht="45" customHeight="1" x14ac:dyDescent="0.2">
      <c r="A53" s="20" t="s">
        <v>197</v>
      </c>
      <c r="B53" s="20" t="s">
        <v>178</v>
      </c>
      <c r="C53" s="21" t="s">
        <v>81</v>
      </c>
      <c r="D53" s="22" t="s">
        <v>179</v>
      </c>
      <c r="E53" s="23">
        <f t="shared" si="82"/>
        <v>21798</v>
      </c>
      <c r="F53" s="24">
        <v>21798</v>
      </c>
      <c r="G53" s="24"/>
      <c r="H53" s="24"/>
      <c r="I53" s="24"/>
      <c r="J53" s="23">
        <f t="shared" si="84"/>
        <v>0</v>
      </c>
      <c r="K53" s="24"/>
      <c r="L53" s="24"/>
      <c r="M53" s="24"/>
      <c r="N53" s="24"/>
      <c r="O53" s="24"/>
      <c r="P53" s="23">
        <f t="shared" si="79"/>
        <v>21798</v>
      </c>
    </row>
    <row r="54" spans="1:16" s="19" customFormat="1" ht="16.5" customHeight="1" x14ac:dyDescent="0.2">
      <c r="A54" s="20"/>
      <c r="B54" s="20"/>
      <c r="C54" s="21"/>
      <c r="D54" s="22" t="s">
        <v>172</v>
      </c>
      <c r="E54" s="23"/>
      <c r="F54" s="24"/>
      <c r="G54" s="24"/>
      <c r="H54" s="24"/>
      <c r="I54" s="24"/>
      <c r="J54" s="23"/>
      <c r="K54" s="24"/>
      <c r="L54" s="24"/>
      <c r="M54" s="24"/>
      <c r="N54" s="24"/>
      <c r="O54" s="24"/>
      <c r="P54" s="23"/>
    </row>
    <row r="55" spans="1:16" s="19" customFormat="1" ht="49.5" customHeight="1" x14ac:dyDescent="0.2">
      <c r="A55" s="20"/>
      <c r="B55" s="20"/>
      <c r="C55" s="21"/>
      <c r="D55" s="32" t="s">
        <v>173</v>
      </c>
      <c r="E55" s="29">
        <f t="shared" ref="E55:E68" si="90">F55+I55</f>
        <v>21798</v>
      </c>
      <c r="F55" s="30">
        <v>21798</v>
      </c>
      <c r="G55" s="24"/>
      <c r="H55" s="24"/>
      <c r="I55" s="24"/>
      <c r="J55" s="23">
        <f t="shared" ref="J55:J65" si="91">L55+O55</f>
        <v>0</v>
      </c>
      <c r="K55" s="24"/>
      <c r="L55" s="24"/>
      <c r="M55" s="24"/>
      <c r="N55" s="24"/>
      <c r="O55" s="24"/>
      <c r="P55" s="29">
        <f t="shared" si="79"/>
        <v>21798</v>
      </c>
    </row>
    <row r="56" spans="1:16" s="19" customFormat="1" ht="65.25" customHeight="1" x14ac:dyDescent="0.2">
      <c r="A56" s="20" t="s">
        <v>198</v>
      </c>
      <c r="B56" s="20" t="s">
        <v>31</v>
      </c>
      <c r="C56" s="25"/>
      <c r="D56" s="22" t="s">
        <v>32</v>
      </c>
      <c r="E56" s="23">
        <f t="shared" si="90"/>
        <v>11354712</v>
      </c>
      <c r="F56" s="24">
        <f>F57</f>
        <v>11354712</v>
      </c>
      <c r="G56" s="24">
        <f t="shared" ref="G56:I56" si="92">G57</f>
        <v>7005666</v>
      </c>
      <c r="H56" s="24">
        <f t="shared" si="92"/>
        <v>1509959</v>
      </c>
      <c r="I56" s="24">
        <f t="shared" si="92"/>
        <v>0</v>
      </c>
      <c r="J56" s="23">
        <f t="shared" si="91"/>
        <v>1657000</v>
      </c>
      <c r="K56" s="24">
        <f>K57</f>
        <v>1000000</v>
      </c>
      <c r="L56" s="24">
        <f t="shared" ref="L56:O56" si="93">L57</f>
        <v>657000</v>
      </c>
      <c r="M56" s="24">
        <f t="shared" si="93"/>
        <v>0</v>
      </c>
      <c r="N56" s="24">
        <f t="shared" si="93"/>
        <v>0</v>
      </c>
      <c r="O56" s="24">
        <f t="shared" si="93"/>
        <v>1000000</v>
      </c>
      <c r="P56" s="23">
        <f t="shared" si="79"/>
        <v>13011712</v>
      </c>
    </row>
    <row r="57" spans="1:16" s="31" customFormat="1" ht="61.5" customHeight="1" x14ac:dyDescent="0.2">
      <c r="A57" s="26" t="s">
        <v>199</v>
      </c>
      <c r="B57" s="26" t="s">
        <v>34</v>
      </c>
      <c r="C57" s="27" t="s">
        <v>33</v>
      </c>
      <c r="D57" s="28" t="s">
        <v>35</v>
      </c>
      <c r="E57" s="29">
        <f t="shared" si="90"/>
        <v>11354712</v>
      </c>
      <c r="F57" s="30">
        <v>11354712</v>
      </c>
      <c r="G57" s="30">
        <v>7005666</v>
      </c>
      <c r="H57" s="30">
        <v>1509959</v>
      </c>
      <c r="I57" s="30"/>
      <c r="J57" s="29">
        <f t="shared" si="91"/>
        <v>1657000</v>
      </c>
      <c r="K57" s="30">
        <v>1000000</v>
      </c>
      <c r="L57" s="30">
        <v>657000</v>
      </c>
      <c r="M57" s="30"/>
      <c r="N57" s="30"/>
      <c r="O57" s="30">
        <v>1000000</v>
      </c>
      <c r="P57" s="29">
        <f t="shared" si="79"/>
        <v>13011712</v>
      </c>
    </row>
    <row r="58" spans="1:16" s="19" customFormat="1" ht="35.25" customHeight="1" x14ac:dyDescent="0.2">
      <c r="A58" s="20" t="s">
        <v>200</v>
      </c>
      <c r="B58" s="20" t="s">
        <v>36</v>
      </c>
      <c r="C58" s="25"/>
      <c r="D58" s="22" t="s">
        <v>37</v>
      </c>
      <c r="E58" s="23">
        <f t="shared" si="90"/>
        <v>3026669</v>
      </c>
      <c r="F58" s="24">
        <f>F59</f>
        <v>3026669</v>
      </c>
      <c r="G58" s="24">
        <f t="shared" ref="G58:H58" si="94">G59</f>
        <v>2018944</v>
      </c>
      <c r="H58" s="24">
        <f t="shared" si="94"/>
        <v>261512</v>
      </c>
      <c r="I58" s="24">
        <f t="shared" ref="I58" si="95">I59</f>
        <v>0</v>
      </c>
      <c r="J58" s="23">
        <f t="shared" si="91"/>
        <v>0</v>
      </c>
      <c r="K58" s="24">
        <f>K59</f>
        <v>0</v>
      </c>
      <c r="L58" s="24">
        <f t="shared" ref="L58:O58" si="96">L59</f>
        <v>0</v>
      </c>
      <c r="M58" s="24">
        <f t="shared" si="96"/>
        <v>0</v>
      </c>
      <c r="N58" s="24">
        <f t="shared" si="96"/>
        <v>0</v>
      </c>
      <c r="O58" s="24">
        <f t="shared" si="96"/>
        <v>0</v>
      </c>
      <c r="P58" s="23">
        <f t="shared" si="79"/>
        <v>3026669</v>
      </c>
    </row>
    <row r="59" spans="1:16" s="31" customFormat="1" ht="35.25" customHeight="1" x14ac:dyDescent="0.2">
      <c r="A59" s="26" t="s">
        <v>201</v>
      </c>
      <c r="B59" s="26" t="s">
        <v>39</v>
      </c>
      <c r="C59" s="27" t="s">
        <v>38</v>
      </c>
      <c r="D59" s="28" t="s">
        <v>40</v>
      </c>
      <c r="E59" s="29">
        <f t="shared" si="90"/>
        <v>3026669</v>
      </c>
      <c r="F59" s="30">
        <v>3026669</v>
      </c>
      <c r="G59" s="30">
        <v>2018944</v>
      </c>
      <c r="H59" s="30">
        <v>261512</v>
      </c>
      <c r="I59" s="30"/>
      <c r="J59" s="29">
        <f t="shared" si="91"/>
        <v>0</v>
      </c>
      <c r="K59" s="30"/>
      <c r="L59" s="30"/>
      <c r="M59" s="30"/>
      <c r="N59" s="30"/>
      <c r="O59" s="30"/>
      <c r="P59" s="29">
        <f t="shared" si="79"/>
        <v>3026669</v>
      </c>
    </row>
    <row r="60" spans="1:16" s="19" customFormat="1" ht="33" customHeight="1" x14ac:dyDescent="0.2">
      <c r="A60" s="20" t="s">
        <v>202</v>
      </c>
      <c r="B60" s="20" t="s">
        <v>41</v>
      </c>
      <c r="C60" s="25"/>
      <c r="D60" s="22" t="s">
        <v>42</v>
      </c>
      <c r="E60" s="23">
        <f t="shared" si="90"/>
        <v>3711857</v>
      </c>
      <c r="F60" s="24">
        <f>F61</f>
        <v>3711857</v>
      </c>
      <c r="G60" s="24">
        <f t="shared" ref="G60:I60" si="97">G61</f>
        <v>2510317</v>
      </c>
      <c r="H60" s="24">
        <f t="shared" si="97"/>
        <v>345782</v>
      </c>
      <c r="I60" s="24">
        <f t="shared" si="97"/>
        <v>0</v>
      </c>
      <c r="J60" s="23">
        <f t="shared" si="91"/>
        <v>0</v>
      </c>
      <c r="K60" s="24"/>
      <c r="L60" s="24">
        <f t="shared" ref="L60:N60" si="98">L61</f>
        <v>0</v>
      </c>
      <c r="M60" s="24">
        <f t="shared" si="98"/>
        <v>0</v>
      </c>
      <c r="N60" s="24">
        <f t="shared" si="98"/>
        <v>0</v>
      </c>
      <c r="O60" s="24"/>
      <c r="P60" s="23">
        <f t="shared" si="79"/>
        <v>3711857</v>
      </c>
    </row>
    <row r="61" spans="1:16" s="31" customFormat="1" ht="36.75" customHeight="1" x14ac:dyDescent="0.2">
      <c r="A61" s="26" t="s">
        <v>203</v>
      </c>
      <c r="B61" s="26" t="s">
        <v>43</v>
      </c>
      <c r="C61" s="27" t="s">
        <v>38</v>
      </c>
      <c r="D61" s="28" t="s">
        <v>44</v>
      </c>
      <c r="E61" s="29">
        <f t="shared" si="90"/>
        <v>3711857</v>
      </c>
      <c r="F61" s="30">
        <v>3711857</v>
      </c>
      <c r="G61" s="30">
        <v>2510317</v>
      </c>
      <c r="H61" s="30">
        <v>345782</v>
      </c>
      <c r="I61" s="30"/>
      <c r="J61" s="29">
        <f t="shared" si="91"/>
        <v>0</v>
      </c>
      <c r="K61" s="30"/>
      <c r="L61" s="30"/>
      <c r="M61" s="30"/>
      <c r="N61" s="30"/>
      <c r="O61" s="30"/>
      <c r="P61" s="29">
        <f t="shared" si="79"/>
        <v>3711857</v>
      </c>
    </row>
    <row r="62" spans="1:16" s="31" customFormat="1" ht="88.5" customHeight="1" x14ac:dyDescent="0.2">
      <c r="A62" s="20" t="s">
        <v>204</v>
      </c>
      <c r="B62" s="20" t="s">
        <v>182</v>
      </c>
      <c r="C62" s="21" t="s">
        <v>72</v>
      </c>
      <c r="D62" s="22" t="s">
        <v>183</v>
      </c>
      <c r="E62" s="23">
        <f t="shared" si="90"/>
        <v>459487</v>
      </c>
      <c r="F62" s="24">
        <v>459487</v>
      </c>
      <c r="G62" s="24"/>
      <c r="H62" s="24"/>
      <c r="I62" s="24"/>
      <c r="J62" s="23">
        <f t="shared" si="91"/>
        <v>0</v>
      </c>
      <c r="K62" s="24"/>
      <c r="L62" s="24"/>
      <c r="M62" s="24"/>
      <c r="N62" s="24"/>
      <c r="O62" s="24"/>
      <c r="P62" s="23">
        <f>J62+E62</f>
        <v>459487</v>
      </c>
    </row>
    <row r="63" spans="1:16" s="19" customFormat="1" ht="25.5" customHeight="1" x14ac:dyDescent="0.2">
      <c r="A63" s="20" t="s">
        <v>205</v>
      </c>
      <c r="B63" s="20" t="s">
        <v>184</v>
      </c>
      <c r="C63" s="21" t="s">
        <v>185</v>
      </c>
      <c r="D63" s="22" t="s">
        <v>186</v>
      </c>
      <c r="E63" s="23">
        <f t="shared" si="90"/>
        <v>66320</v>
      </c>
      <c r="F63" s="24">
        <v>66320</v>
      </c>
      <c r="G63" s="24">
        <v>54260</v>
      </c>
      <c r="H63" s="24"/>
      <c r="I63" s="24"/>
      <c r="J63" s="23">
        <f t="shared" si="91"/>
        <v>0</v>
      </c>
      <c r="K63" s="24"/>
      <c r="L63" s="24"/>
      <c r="M63" s="24"/>
      <c r="N63" s="24"/>
      <c r="O63" s="24"/>
      <c r="P63" s="23">
        <f t="shared" si="79"/>
        <v>66320</v>
      </c>
    </row>
    <row r="64" spans="1:16" s="19" customFormat="1" ht="57" customHeight="1" x14ac:dyDescent="0.2">
      <c r="A64" s="20" t="s">
        <v>213</v>
      </c>
      <c r="B64" s="20">
        <v>3230</v>
      </c>
      <c r="C64" s="21">
        <v>1070</v>
      </c>
      <c r="D64" s="22" t="s">
        <v>214</v>
      </c>
      <c r="E64" s="23">
        <f t="shared" si="90"/>
        <v>1300000</v>
      </c>
      <c r="F64" s="24">
        <v>1300000</v>
      </c>
      <c r="G64" s="24"/>
      <c r="H64" s="24"/>
      <c r="I64" s="24"/>
      <c r="J64" s="23">
        <f t="shared" si="91"/>
        <v>0</v>
      </c>
      <c r="K64" s="24"/>
      <c r="L64" s="24"/>
      <c r="M64" s="24"/>
      <c r="N64" s="24"/>
      <c r="O64" s="24"/>
      <c r="P64" s="23">
        <f t="shared" si="79"/>
        <v>1300000</v>
      </c>
    </row>
    <row r="65" spans="1:16" s="19" customFormat="1" ht="21.75" customHeight="1" x14ac:dyDescent="0.2">
      <c r="A65" s="20" t="s">
        <v>206</v>
      </c>
      <c r="B65" s="20" t="s">
        <v>45</v>
      </c>
      <c r="C65" s="25"/>
      <c r="D65" s="22" t="s">
        <v>46</v>
      </c>
      <c r="E65" s="23">
        <f t="shared" si="90"/>
        <v>1540332</v>
      </c>
      <c r="F65" s="24">
        <f>F66</f>
        <v>1540332</v>
      </c>
      <c r="G65" s="24">
        <f t="shared" ref="G65:I65" si="99">G66</f>
        <v>0</v>
      </c>
      <c r="H65" s="24">
        <f t="shared" si="99"/>
        <v>0</v>
      </c>
      <c r="I65" s="24">
        <f t="shared" si="99"/>
        <v>0</v>
      </c>
      <c r="J65" s="23">
        <f t="shared" si="91"/>
        <v>0</v>
      </c>
      <c r="K65" s="24">
        <f t="shared" ref="K65" si="100">K66</f>
        <v>0</v>
      </c>
      <c r="L65" s="24">
        <f t="shared" ref="L65" si="101">L66</f>
        <v>0</v>
      </c>
      <c r="M65" s="24">
        <f t="shared" ref="M65" si="102">M66</f>
        <v>0</v>
      </c>
      <c r="N65" s="24">
        <f t="shared" ref="N65" si="103">N66</f>
        <v>0</v>
      </c>
      <c r="O65" s="24">
        <f t="shared" ref="O65" si="104">O66</f>
        <v>0</v>
      </c>
      <c r="P65" s="23">
        <f t="shared" si="79"/>
        <v>1540332</v>
      </c>
    </row>
    <row r="66" spans="1:16" s="31" customFormat="1" ht="31.5" customHeight="1" x14ac:dyDescent="0.2">
      <c r="A66" s="26" t="s">
        <v>207</v>
      </c>
      <c r="B66" s="26" t="s">
        <v>48</v>
      </c>
      <c r="C66" s="27" t="s">
        <v>47</v>
      </c>
      <c r="D66" s="28" t="s">
        <v>49</v>
      </c>
      <c r="E66" s="29">
        <f t="shared" si="90"/>
        <v>1540332</v>
      </c>
      <c r="F66" s="30">
        <v>1540332</v>
      </c>
      <c r="G66" s="30"/>
      <c r="H66" s="30"/>
      <c r="I66" s="30"/>
      <c r="J66" s="29">
        <f t="shared" ref="J66" si="105">L66+O66</f>
        <v>0</v>
      </c>
      <c r="K66" s="30"/>
      <c r="L66" s="30"/>
      <c r="M66" s="30"/>
      <c r="N66" s="30"/>
      <c r="O66" s="30"/>
      <c r="P66" s="29">
        <f t="shared" si="79"/>
        <v>1540332</v>
      </c>
    </row>
    <row r="67" spans="1:16" s="49" customFormat="1" ht="31.5" customHeight="1" x14ac:dyDescent="0.2">
      <c r="A67" s="13" t="s">
        <v>245</v>
      </c>
      <c r="B67" s="13">
        <v>7320</v>
      </c>
      <c r="C67" s="33"/>
      <c r="D67" s="16" t="s">
        <v>249</v>
      </c>
      <c r="E67" s="17">
        <f>E68</f>
        <v>0</v>
      </c>
      <c r="F67" s="17">
        <f t="shared" ref="F67:I67" si="106">F68</f>
        <v>0</v>
      </c>
      <c r="G67" s="17">
        <f t="shared" si="106"/>
        <v>0</v>
      </c>
      <c r="H67" s="17">
        <f t="shared" si="106"/>
        <v>0</v>
      </c>
      <c r="I67" s="17">
        <f t="shared" si="106"/>
        <v>0</v>
      </c>
      <c r="J67" s="17">
        <f t="shared" ref="J67:J70" si="107">L67+O67</f>
        <v>1000000</v>
      </c>
      <c r="K67" s="17">
        <f t="shared" ref="K67" si="108">K68</f>
        <v>1000000</v>
      </c>
      <c r="L67" s="17">
        <f t="shared" ref="L67" si="109">L68</f>
        <v>0</v>
      </c>
      <c r="M67" s="17">
        <f t="shared" ref="M67" si="110">M68</f>
        <v>0</v>
      </c>
      <c r="N67" s="17">
        <f t="shared" ref="N67" si="111">N68</f>
        <v>0</v>
      </c>
      <c r="O67" s="17">
        <f t="shared" ref="O67" si="112">O68</f>
        <v>1000000</v>
      </c>
      <c r="P67" s="17">
        <f t="shared" si="79"/>
        <v>1000000</v>
      </c>
    </row>
    <row r="68" spans="1:16" s="31" customFormat="1" ht="31.5" customHeight="1" x14ac:dyDescent="0.2">
      <c r="A68" s="26" t="s">
        <v>246</v>
      </c>
      <c r="B68" s="26">
        <v>7320</v>
      </c>
      <c r="C68" s="27" t="s">
        <v>247</v>
      </c>
      <c r="D68" s="28" t="s">
        <v>248</v>
      </c>
      <c r="E68" s="23">
        <f t="shared" si="90"/>
        <v>0</v>
      </c>
      <c r="F68" s="30"/>
      <c r="G68" s="30"/>
      <c r="H68" s="30"/>
      <c r="I68" s="30"/>
      <c r="J68" s="23">
        <f t="shared" si="107"/>
        <v>1000000</v>
      </c>
      <c r="K68" s="30">
        <v>1000000</v>
      </c>
      <c r="L68" s="30"/>
      <c r="M68" s="30"/>
      <c r="N68" s="30"/>
      <c r="O68" s="30">
        <v>1000000</v>
      </c>
      <c r="P68" s="23">
        <f t="shared" si="79"/>
        <v>1000000</v>
      </c>
    </row>
    <row r="69" spans="1:16" s="31" customFormat="1" ht="28.5" customHeight="1" x14ac:dyDescent="0.2">
      <c r="A69" s="13" t="s">
        <v>236</v>
      </c>
      <c r="B69" s="26"/>
      <c r="C69" s="27"/>
      <c r="D69" s="16" t="s">
        <v>238</v>
      </c>
      <c r="E69" s="17">
        <f>E70</f>
        <v>1486949</v>
      </c>
      <c r="F69" s="17">
        <f>F70</f>
        <v>1486949</v>
      </c>
      <c r="G69" s="17">
        <f t="shared" ref="G69:O69" si="113">G70</f>
        <v>1133811</v>
      </c>
      <c r="H69" s="17">
        <f t="shared" si="113"/>
        <v>16700</v>
      </c>
      <c r="I69" s="17">
        <f t="shared" si="113"/>
        <v>0</v>
      </c>
      <c r="J69" s="17">
        <f t="shared" si="107"/>
        <v>842181</v>
      </c>
      <c r="K69" s="17">
        <f t="shared" si="113"/>
        <v>842181</v>
      </c>
      <c r="L69" s="17">
        <f t="shared" si="113"/>
        <v>0</v>
      </c>
      <c r="M69" s="17">
        <f t="shared" si="113"/>
        <v>0</v>
      </c>
      <c r="N69" s="17">
        <f t="shared" si="113"/>
        <v>0</v>
      </c>
      <c r="O69" s="17">
        <f t="shared" si="113"/>
        <v>842181</v>
      </c>
      <c r="P69" s="17">
        <f>E69+J69</f>
        <v>2329130</v>
      </c>
    </row>
    <row r="70" spans="1:16" s="31" customFormat="1" ht="30" customHeight="1" x14ac:dyDescent="0.2">
      <c r="A70" s="13" t="s">
        <v>237</v>
      </c>
      <c r="B70" s="26"/>
      <c r="C70" s="27"/>
      <c r="D70" s="16" t="s">
        <v>238</v>
      </c>
      <c r="E70" s="17">
        <f>E71+E72</f>
        <v>1486949</v>
      </c>
      <c r="F70" s="17">
        <f>F71+F72</f>
        <v>1486949</v>
      </c>
      <c r="G70" s="17">
        <f t="shared" ref="G70:I70" si="114">G71+G72</f>
        <v>1133811</v>
      </c>
      <c r="H70" s="17">
        <f t="shared" si="114"/>
        <v>16700</v>
      </c>
      <c r="I70" s="17">
        <f t="shared" si="114"/>
        <v>0</v>
      </c>
      <c r="J70" s="17">
        <f t="shared" si="107"/>
        <v>842181</v>
      </c>
      <c r="K70" s="17">
        <f t="shared" ref="K70" si="115">K71+K72</f>
        <v>842181</v>
      </c>
      <c r="L70" s="17">
        <f t="shared" ref="L70" si="116">L71+L72</f>
        <v>0</v>
      </c>
      <c r="M70" s="17">
        <f t="shared" ref="M70" si="117">M71+M72</f>
        <v>0</v>
      </c>
      <c r="N70" s="17">
        <f t="shared" ref="N70" si="118">N71+N72</f>
        <v>0</v>
      </c>
      <c r="O70" s="17">
        <f t="shared" ref="O70" si="119">O71+O72</f>
        <v>842181</v>
      </c>
      <c r="P70" s="17">
        <f>E70+J70</f>
        <v>2329130</v>
      </c>
    </row>
    <row r="71" spans="1:16" s="31" customFormat="1" ht="50.25" customHeight="1" x14ac:dyDescent="0.2">
      <c r="A71" s="13" t="s">
        <v>239</v>
      </c>
      <c r="B71" s="20" t="s">
        <v>68</v>
      </c>
      <c r="C71" s="21" t="s">
        <v>20</v>
      </c>
      <c r="D71" s="22" t="s">
        <v>69</v>
      </c>
      <c r="E71" s="23">
        <f>F71+I71</f>
        <v>1436949</v>
      </c>
      <c r="F71" s="24">
        <v>1436949</v>
      </c>
      <c r="G71" s="24">
        <v>1133811</v>
      </c>
      <c r="H71" s="30">
        <v>16700</v>
      </c>
      <c r="I71" s="30"/>
      <c r="J71" s="23">
        <f>K708+L71</f>
        <v>0</v>
      </c>
      <c r="K71" s="30"/>
      <c r="L71" s="30"/>
      <c r="M71" s="30"/>
      <c r="N71" s="30"/>
      <c r="O71" s="30"/>
      <c r="P71" s="23">
        <f t="shared" si="47"/>
        <v>1436949</v>
      </c>
    </row>
    <row r="72" spans="1:16" s="48" customFormat="1" ht="50.25" customHeight="1" x14ac:dyDescent="0.25">
      <c r="A72" s="13" t="s">
        <v>250</v>
      </c>
      <c r="B72" s="13">
        <v>6080</v>
      </c>
      <c r="C72" s="33"/>
      <c r="D72" s="16" t="s">
        <v>252</v>
      </c>
      <c r="E72" s="17">
        <f>F72+I72</f>
        <v>50000</v>
      </c>
      <c r="F72" s="18">
        <f>F73</f>
        <v>50000</v>
      </c>
      <c r="G72" s="18">
        <f t="shared" ref="G72:I72" si="120">G73</f>
        <v>0</v>
      </c>
      <c r="H72" s="18">
        <f t="shared" si="120"/>
        <v>0</v>
      </c>
      <c r="I72" s="18">
        <f t="shared" si="120"/>
        <v>0</v>
      </c>
      <c r="J72" s="17">
        <f>L72+O72</f>
        <v>842181</v>
      </c>
      <c r="K72" s="18">
        <f t="shared" ref="K72" si="121">K73</f>
        <v>842181</v>
      </c>
      <c r="L72" s="18">
        <f t="shared" ref="L72" si="122">L73</f>
        <v>0</v>
      </c>
      <c r="M72" s="18">
        <f t="shared" ref="M72" si="123">M73</f>
        <v>0</v>
      </c>
      <c r="N72" s="18">
        <f t="shared" ref="N72" si="124">N73</f>
        <v>0</v>
      </c>
      <c r="O72" s="18">
        <f t="shared" ref="O72" si="125">O73</f>
        <v>842181</v>
      </c>
      <c r="P72" s="17">
        <f t="shared" si="47"/>
        <v>892181</v>
      </c>
    </row>
    <row r="73" spans="1:16" s="31" customFormat="1" ht="73.5" customHeight="1" x14ac:dyDescent="0.2">
      <c r="A73" s="20" t="s">
        <v>251</v>
      </c>
      <c r="B73" s="20">
        <v>6080</v>
      </c>
      <c r="C73" s="21" t="s">
        <v>253</v>
      </c>
      <c r="D73" s="22" t="s">
        <v>254</v>
      </c>
      <c r="E73" s="23">
        <f>F73+I73</f>
        <v>50000</v>
      </c>
      <c r="F73" s="24">
        <v>50000</v>
      </c>
      <c r="G73" s="24"/>
      <c r="H73" s="30"/>
      <c r="I73" s="30"/>
      <c r="J73" s="23">
        <f>L73+O73</f>
        <v>842181</v>
      </c>
      <c r="K73" s="24">
        <v>842181</v>
      </c>
      <c r="L73" s="24"/>
      <c r="M73" s="24"/>
      <c r="N73" s="24"/>
      <c r="O73" s="24">
        <v>842181</v>
      </c>
      <c r="P73" s="23">
        <f t="shared" si="47"/>
        <v>892181</v>
      </c>
    </row>
    <row r="74" spans="1:16" s="19" customFormat="1" ht="33.75" customHeight="1" x14ac:dyDescent="0.2">
      <c r="A74" s="13" t="s">
        <v>111</v>
      </c>
      <c r="B74" s="14"/>
      <c r="C74" s="15"/>
      <c r="D74" s="16" t="s">
        <v>112</v>
      </c>
      <c r="E74" s="17">
        <f>E75</f>
        <v>21084997</v>
      </c>
      <c r="F74" s="17">
        <f t="shared" ref="F74:O74" si="126">F75</f>
        <v>21084997</v>
      </c>
      <c r="G74" s="17">
        <f t="shared" si="126"/>
        <v>12214702</v>
      </c>
      <c r="H74" s="17">
        <f t="shared" si="126"/>
        <v>1777028</v>
      </c>
      <c r="I74" s="17">
        <f t="shared" si="126"/>
        <v>0</v>
      </c>
      <c r="J74" s="17">
        <f t="shared" si="126"/>
        <v>2700400</v>
      </c>
      <c r="K74" s="17">
        <f t="shared" si="126"/>
        <v>2420400</v>
      </c>
      <c r="L74" s="17">
        <f t="shared" si="126"/>
        <v>280000</v>
      </c>
      <c r="M74" s="17">
        <f t="shared" si="126"/>
        <v>147540</v>
      </c>
      <c r="N74" s="17">
        <f t="shared" si="126"/>
        <v>20000</v>
      </c>
      <c r="O74" s="17">
        <f t="shared" si="126"/>
        <v>2420400</v>
      </c>
      <c r="P74" s="17">
        <f t="shared" si="47"/>
        <v>23785397</v>
      </c>
    </row>
    <row r="75" spans="1:16" s="19" customFormat="1" ht="33.75" customHeight="1" x14ac:dyDescent="0.2">
      <c r="A75" s="13" t="s">
        <v>113</v>
      </c>
      <c r="B75" s="14"/>
      <c r="C75" s="15"/>
      <c r="D75" s="16" t="s">
        <v>112</v>
      </c>
      <c r="E75" s="17">
        <f>F75+I75</f>
        <v>21084997</v>
      </c>
      <c r="F75" s="18">
        <f>F76+F77+F78+F79+F80+F81</f>
        <v>21084997</v>
      </c>
      <c r="G75" s="18">
        <f t="shared" ref="G75:I75" si="127">G76+G77+G78+G79+G80+G81</f>
        <v>12214702</v>
      </c>
      <c r="H75" s="18">
        <f t="shared" si="127"/>
        <v>1777028</v>
      </c>
      <c r="I75" s="18">
        <f t="shared" si="127"/>
        <v>0</v>
      </c>
      <c r="J75" s="17">
        <f>L75+O75</f>
        <v>2700400</v>
      </c>
      <c r="K75" s="18">
        <f t="shared" ref="K75" si="128">K76+K77+K78+K79+K80+K81</f>
        <v>2420400</v>
      </c>
      <c r="L75" s="18">
        <f t="shared" ref="L75" si="129">L76+L77+L78+L79+L80+L81</f>
        <v>280000</v>
      </c>
      <c r="M75" s="18">
        <f t="shared" ref="M75" si="130">M76+M77+M78+M79+M80+M81</f>
        <v>147540</v>
      </c>
      <c r="N75" s="18">
        <f t="shared" ref="N75" si="131">N76+N77+N78+N79+N80+N81</f>
        <v>20000</v>
      </c>
      <c r="O75" s="18">
        <f t="shared" ref="O75" si="132">O76+O77+O78+O79+O80+O81</f>
        <v>2420400</v>
      </c>
      <c r="P75" s="17">
        <f t="shared" si="47"/>
        <v>23785397</v>
      </c>
    </row>
    <row r="76" spans="1:16" s="19" customFormat="1" ht="57.75" customHeight="1" x14ac:dyDescent="0.2">
      <c r="A76" s="20" t="s">
        <v>114</v>
      </c>
      <c r="B76" s="20" t="s">
        <v>68</v>
      </c>
      <c r="C76" s="21" t="s">
        <v>20</v>
      </c>
      <c r="D76" s="22" t="s">
        <v>69</v>
      </c>
      <c r="E76" s="23">
        <f>F76+I76</f>
        <v>1433374</v>
      </c>
      <c r="F76" s="24">
        <v>1433374</v>
      </c>
      <c r="G76" s="24">
        <v>1167969</v>
      </c>
      <c r="H76" s="24"/>
      <c r="I76" s="24"/>
      <c r="J76" s="23">
        <f>L76+O76</f>
        <v>0</v>
      </c>
      <c r="K76" s="24"/>
      <c r="L76" s="24"/>
      <c r="M76" s="24"/>
      <c r="N76" s="24"/>
      <c r="O76" s="24"/>
      <c r="P76" s="23">
        <f t="shared" si="47"/>
        <v>1433374</v>
      </c>
    </row>
    <row r="77" spans="1:16" s="19" customFormat="1" ht="35.25" customHeight="1" x14ac:dyDescent="0.2">
      <c r="A77" s="20" t="s">
        <v>115</v>
      </c>
      <c r="B77" s="20" t="s">
        <v>116</v>
      </c>
      <c r="C77" s="21" t="s">
        <v>80</v>
      </c>
      <c r="D77" s="22" t="s">
        <v>212</v>
      </c>
      <c r="E77" s="23">
        <f t="shared" ref="E77:E83" si="133">F77+I77</f>
        <v>3689353</v>
      </c>
      <c r="F77" s="24">
        <v>3689353</v>
      </c>
      <c r="G77" s="24">
        <v>2524902</v>
      </c>
      <c r="H77" s="24">
        <v>569814</v>
      </c>
      <c r="I77" s="24"/>
      <c r="J77" s="23">
        <f t="shared" ref="J77:J83" si="134">L77+O77</f>
        <v>180000</v>
      </c>
      <c r="K77" s="24"/>
      <c r="L77" s="24">
        <v>180000</v>
      </c>
      <c r="M77" s="24">
        <v>147540</v>
      </c>
      <c r="N77" s="24"/>
      <c r="O77" s="24"/>
      <c r="P77" s="23">
        <f t="shared" si="47"/>
        <v>3869353</v>
      </c>
    </row>
    <row r="78" spans="1:16" s="19" customFormat="1" ht="27" customHeight="1" x14ac:dyDescent="0.2">
      <c r="A78" s="20" t="s">
        <v>117</v>
      </c>
      <c r="B78" s="20" t="s">
        <v>119</v>
      </c>
      <c r="C78" s="21" t="s">
        <v>118</v>
      </c>
      <c r="D78" s="22" t="s">
        <v>120</v>
      </c>
      <c r="E78" s="23">
        <f t="shared" si="133"/>
        <v>3412171</v>
      </c>
      <c r="F78" s="24">
        <v>3412171</v>
      </c>
      <c r="G78" s="24">
        <v>2234199</v>
      </c>
      <c r="H78" s="24">
        <v>351637</v>
      </c>
      <c r="I78" s="24"/>
      <c r="J78" s="23">
        <f t="shared" si="134"/>
        <v>50000</v>
      </c>
      <c r="K78" s="24">
        <v>50000</v>
      </c>
      <c r="L78" s="24"/>
      <c r="M78" s="24"/>
      <c r="N78" s="24"/>
      <c r="O78" s="24">
        <v>50000</v>
      </c>
      <c r="P78" s="23">
        <f t="shared" si="47"/>
        <v>3462171</v>
      </c>
    </row>
    <row r="79" spans="1:16" s="19" customFormat="1" ht="27.75" customHeight="1" x14ac:dyDescent="0.2">
      <c r="A79" s="20" t="s">
        <v>121</v>
      </c>
      <c r="B79" s="20" t="s">
        <v>122</v>
      </c>
      <c r="C79" s="21" t="s">
        <v>118</v>
      </c>
      <c r="D79" s="22" t="s">
        <v>123</v>
      </c>
      <c r="E79" s="23">
        <f t="shared" si="133"/>
        <v>1155398</v>
      </c>
      <c r="F79" s="24">
        <v>1155398</v>
      </c>
      <c r="G79" s="24">
        <v>720145</v>
      </c>
      <c r="H79" s="24">
        <v>214773</v>
      </c>
      <c r="I79" s="24"/>
      <c r="J79" s="23">
        <f t="shared" si="134"/>
        <v>80000</v>
      </c>
      <c r="K79" s="24"/>
      <c r="L79" s="24">
        <v>80000</v>
      </c>
      <c r="M79" s="24"/>
      <c r="N79" s="24">
        <v>12000</v>
      </c>
      <c r="O79" s="24"/>
      <c r="P79" s="23">
        <f t="shared" si="47"/>
        <v>1235398</v>
      </c>
    </row>
    <row r="80" spans="1:16" s="19" customFormat="1" ht="48" customHeight="1" x14ac:dyDescent="0.2">
      <c r="A80" s="20" t="s">
        <v>124</v>
      </c>
      <c r="B80" s="20" t="s">
        <v>126</v>
      </c>
      <c r="C80" s="21" t="s">
        <v>125</v>
      </c>
      <c r="D80" s="22" t="s">
        <v>127</v>
      </c>
      <c r="E80" s="23">
        <f t="shared" si="133"/>
        <v>9978905</v>
      </c>
      <c r="F80" s="24">
        <v>9978905</v>
      </c>
      <c r="G80" s="24">
        <v>4891318</v>
      </c>
      <c r="H80" s="24">
        <v>598354</v>
      </c>
      <c r="I80" s="24"/>
      <c r="J80" s="23">
        <f t="shared" si="134"/>
        <v>2390400</v>
      </c>
      <c r="K80" s="24">
        <v>2370400</v>
      </c>
      <c r="L80" s="24">
        <v>20000</v>
      </c>
      <c r="M80" s="24"/>
      <c r="N80" s="24">
        <v>8000</v>
      </c>
      <c r="O80" s="24">
        <v>2370400</v>
      </c>
      <c r="P80" s="23">
        <f t="shared" si="47"/>
        <v>12369305</v>
      </c>
    </row>
    <row r="81" spans="1:16" s="19" customFormat="1" ht="35.25" customHeight="1" x14ac:dyDescent="0.2">
      <c r="A81" s="20" t="s">
        <v>128</v>
      </c>
      <c r="B81" s="20" t="s">
        <v>129</v>
      </c>
      <c r="C81" s="25"/>
      <c r="D81" s="22" t="s">
        <v>130</v>
      </c>
      <c r="E81" s="23">
        <f t="shared" si="133"/>
        <v>1415796</v>
      </c>
      <c r="F81" s="24">
        <f t="shared" ref="F81:H81" si="135">F82+F83</f>
        <v>1415796</v>
      </c>
      <c r="G81" s="24">
        <f t="shared" si="135"/>
        <v>676169</v>
      </c>
      <c r="H81" s="24">
        <f t="shared" si="135"/>
        <v>42450</v>
      </c>
      <c r="I81" s="24">
        <f t="shared" ref="I81" si="136">I82+I83</f>
        <v>0</v>
      </c>
      <c r="J81" s="23">
        <f t="shared" si="134"/>
        <v>0</v>
      </c>
      <c r="K81" s="24">
        <f t="shared" ref="K81:L81" si="137">K82+K83</f>
        <v>0</v>
      </c>
      <c r="L81" s="24">
        <f t="shared" si="137"/>
        <v>0</v>
      </c>
      <c r="M81" s="24">
        <f t="shared" ref="M81" si="138">M82+M83</f>
        <v>0</v>
      </c>
      <c r="N81" s="24">
        <f t="shared" ref="N81" si="139">N82+N83</f>
        <v>0</v>
      </c>
      <c r="O81" s="24">
        <f t="shared" ref="O81" si="140">O82+O83</f>
        <v>0</v>
      </c>
      <c r="P81" s="23">
        <f t="shared" si="47"/>
        <v>1415796</v>
      </c>
    </row>
    <row r="82" spans="1:16" s="31" customFormat="1" ht="41.25" customHeight="1" x14ac:dyDescent="0.2">
      <c r="A82" s="26" t="s">
        <v>131</v>
      </c>
      <c r="B82" s="26" t="s">
        <v>133</v>
      </c>
      <c r="C82" s="27" t="s">
        <v>132</v>
      </c>
      <c r="D82" s="28" t="s">
        <v>134</v>
      </c>
      <c r="E82" s="29">
        <f t="shared" si="133"/>
        <v>915796</v>
      </c>
      <c r="F82" s="30">
        <v>915796</v>
      </c>
      <c r="G82" s="30">
        <v>676169</v>
      </c>
      <c r="H82" s="30">
        <v>42450</v>
      </c>
      <c r="I82" s="30"/>
      <c r="J82" s="29">
        <f t="shared" si="134"/>
        <v>0</v>
      </c>
      <c r="K82" s="30"/>
      <c r="L82" s="30"/>
      <c r="M82" s="30"/>
      <c r="N82" s="30"/>
      <c r="O82" s="30"/>
      <c r="P82" s="29">
        <f t="shared" si="47"/>
        <v>915796</v>
      </c>
    </row>
    <row r="83" spans="1:16" s="31" customFormat="1" ht="23.25" customHeight="1" x14ac:dyDescent="0.2">
      <c r="A83" s="26" t="s">
        <v>135</v>
      </c>
      <c r="B83" s="26" t="s">
        <v>136</v>
      </c>
      <c r="C83" s="27" t="s">
        <v>132</v>
      </c>
      <c r="D83" s="28" t="s">
        <v>137</v>
      </c>
      <c r="E83" s="29">
        <f t="shared" si="133"/>
        <v>500000</v>
      </c>
      <c r="F83" s="30">
        <v>500000</v>
      </c>
      <c r="G83" s="30"/>
      <c r="H83" s="30"/>
      <c r="I83" s="30"/>
      <c r="J83" s="29">
        <f t="shared" si="134"/>
        <v>0</v>
      </c>
      <c r="K83" s="30"/>
      <c r="L83" s="30"/>
      <c r="M83" s="30"/>
      <c r="N83" s="30"/>
      <c r="O83" s="30"/>
      <c r="P83" s="29">
        <f t="shared" si="47"/>
        <v>500000</v>
      </c>
    </row>
    <row r="84" spans="1:16" s="19" customFormat="1" ht="48" customHeight="1" x14ac:dyDescent="0.2">
      <c r="A84" s="13" t="s">
        <v>138</v>
      </c>
      <c r="B84" s="14"/>
      <c r="C84" s="15"/>
      <c r="D84" s="16" t="s">
        <v>208</v>
      </c>
      <c r="E84" s="17">
        <f>F84+I84</f>
        <v>14449931</v>
      </c>
      <c r="F84" s="18">
        <f>F85</f>
        <v>14449931</v>
      </c>
      <c r="G84" s="18">
        <f t="shared" ref="G84:I84" si="141">G85</f>
        <v>1902656</v>
      </c>
      <c r="H84" s="18">
        <f t="shared" si="141"/>
        <v>1119066</v>
      </c>
      <c r="I84" s="18">
        <f t="shared" si="141"/>
        <v>0</v>
      </c>
      <c r="J84" s="17">
        <f>L84+O84</f>
        <v>1750824</v>
      </c>
      <c r="K84" s="18">
        <f>K85</f>
        <v>1574524</v>
      </c>
      <c r="L84" s="18">
        <f t="shared" ref="L84" si="142">L85</f>
        <v>176300</v>
      </c>
      <c r="M84" s="18">
        <f t="shared" ref="M84" si="143">M85</f>
        <v>0</v>
      </c>
      <c r="N84" s="18">
        <f t="shared" ref="N84" si="144">N85</f>
        <v>0</v>
      </c>
      <c r="O84" s="18">
        <f t="shared" ref="O84" si="145">O85</f>
        <v>1574524</v>
      </c>
      <c r="P84" s="17">
        <f t="shared" si="47"/>
        <v>16200755</v>
      </c>
    </row>
    <row r="85" spans="1:16" s="19" customFormat="1" ht="39" customHeight="1" x14ac:dyDescent="0.2">
      <c r="A85" s="13" t="s">
        <v>139</v>
      </c>
      <c r="B85" s="14"/>
      <c r="C85" s="15"/>
      <c r="D85" s="16" t="s">
        <v>208</v>
      </c>
      <c r="E85" s="17">
        <f>F85+I85</f>
        <v>14449931</v>
      </c>
      <c r="F85" s="18">
        <f>F86+F89+F91+F93+F94+F87+F90+F96</f>
        <v>14449931</v>
      </c>
      <c r="G85" s="18">
        <f t="shared" ref="G85:I85" si="146">G86+G89+G91+G93+G94+G87+G90+G96</f>
        <v>1902656</v>
      </c>
      <c r="H85" s="18">
        <f t="shared" si="146"/>
        <v>1119066</v>
      </c>
      <c r="I85" s="18">
        <f t="shared" si="146"/>
        <v>0</v>
      </c>
      <c r="J85" s="17">
        <f>L85+O85</f>
        <v>1750824</v>
      </c>
      <c r="K85" s="18">
        <f t="shared" ref="K85" si="147">K86+K89+K91+K93+K94+K87+K90+K96</f>
        <v>1574524</v>
      </c>
      <c r="L85" s="18">
        <f t="shared" ref="L85" si="148">L86+L89+L91+L93+L94+L87+L90+L96</f>
        <v>176300</v>
      </c>
      <c r="M85" s="18">
        <f t="shared" ref="M85" si="149">M86+M89+M91+M93+M94+M87+M90+M96</f>
        <v>0</v>
      </c>
      <c r="N85" s="18">
        <f t="shared" ref="N85" si="150">N86+N89+N91+N93+N94+N87+N90+N96</f>
        <v>0</v>
      </c>
      <c r="O85" s="18">
        <f t="shared" ref="O85" si="151">O86+O89+O91+O93+O94+O87+O90+O96</f>
        <v>1574524</v>
      </c>
      <c r="P85" s="17">
        <f t="shared" si="47"/>
        <v>16200755</v>
      </c>
    </row>
    <row r="86" spans="1:16" s="19" customFormat="1" ht="46.5" customHeight="1" x14ac:dyDescent="0.2">
      <c r="A86" s="20" t="s">
        <v>140</v>
      </c>
      <c r="B86" s="20" t="s">
        <v>68</v>
      </c>
      <c r="C86" s="21" t="s">
        <v>20</v>
      </c>
      <c r="D86" s="22" t="s">
        <v>69</v>
      </c>
      <c r="E86" s="23">
        <f t="shared" ref="E86:E96" si="152">F86+I86</f>
        <v>2644056</v>
      </c>
      <c r="F86" s="24">
        <v>2644056</v>
      </c>
      <c r="G86" s="24">
        <v>1902656</v>
      </c>
      <c r="H86" s="24">
        <v>51916</v>
      </c>
      <c r="I86" s="24"/>
      <c r="J86" s="23">
        <f>L86+O86</f>
        <v>500000</v>
      </c>
      <c r="K86" s="24">
        <v>500000</v>
      </c>
      <c r="L86" s="24"/>
      <c r="M86" s="24"/>
      <c r="N86" s="24"/>
      <c r="O86" s="24">
        <v>500000</v>
      </c>
      <c r="P86" s="23">
        <f t="shared" si="47"/>
        <v>3144056</v>
      </c>
    </row>
    <row r="87" spans="1:16" s="19" customFormat="1" ht="18" customHeight="1" x14ac:dyDescent="0.2">
      <c r="A87" s="20" t="s">
        <v>211</v>
      </c>
      <c r="B87" s="20">
        <v>3240</v>
      </c>
      <c r="C87" s="21"/>
      <c r="D87" s="22" t="s">
        <v>46</v>
      </c>
      <c r="E87" s="23">
        <f t="shared" si="152"/>
        <v>194925</v>
      </c>
      <c r="F87" s="24">
        <f>F88</f>
        <v>194925</v>
      </c>
      <c r="G87" s="24">
        <f t="shared" ref="G87:I87" si="153">G88</f>
        <v>0</v>
      </c>
      <c r="H87" s="24">
        <f t="shared" si="153"/>
        <v>0</v>
      </c>
      <c r="I87" s="24">
        <f t="shared" si="153"/>
        <v>0</v>
      </c>
      <c r="J87" s="23">
        <f t="shared" ref="J87:J96" si="154">L87+O87</f>
        <v>0</v>
      </c>
      <c r="K87" s="24">
        <f t="shared" ref="K87" si="155">K88</f>
        <v>0</v>
      </c>
      <c r="L87" s="24">
        <f t="shared" ref="L87" si="156">L88</f>
        <v>0</v>
      </c>
      <c r="M87" s="24">
        <f t="shared" ref="M87" si="157">M88</f>
        <v>0</v>
      </c>
      <c r="N87" s="24">
        <f t="shared" ref="N87" si="158">N88</f>
        <v>0</v>
      </c>
      <c r="O87" s="24">
        <f t="shared" ref="O87" si="159">O88</f>
        <v>0</v>
      </c>
      <c r="P87" s="23">
        <f t="shared" si="47"/>
        <v>194925</v>
      </c>
    </row>
    <row r="88" spans="1:16" s="31" customFormat="1" ht="32.25" customHeight="1" x14ac:dyDescent="0.2">
      <c r="A88" s="26" t="s">
        <v>210</v>
      </c>
      <c r="B88" s="26">
        <v>3242</v>
      </c>
      <c r="C88" s="55">
        <v>1090</v>
      </c>
      <c r="D88" s="28" t="s">
        <v>49</v>
      </c>
      <c r="E88" s="29">
        <f t="shared" si="152"/>
        <v>194925</v>
      </c>
      <c r="F88" s="30">
        <v>194925</v>
      </c>
      <c r="G88" s="30"/>
      <c r="H88" s="30"/>
      <c r="I88" s="30"/>
      <c r="J88" s="29">
        <f t="shared" si="154"/>
        <v>0</v>
      </c>
      <c r="K88" s="30"/>
      <c r="L88" s="30"/>
      <c r="M88" s="30"/>
      <c r="N88" s="30"/>
      <c r="O88" s="30"/>
      <c r="P88" s="29">
        <f t="shared" si="47"/>
        <v>194925</v>
      </c>
    </row>
    <row r="89" spans="1:16" s="19" customFormat="1" ht="20.25" customHeight="1" x14ac:dyDescent="0.2">
      <c r="A89" s="20" t="s">
        <v>142</v>
      </c>
      <c r="B89" s="20" t="s">
        <v>143</v>
      </c>
      <c r="C89" s="21" t="s">
        <v>141</v>
      </c>
      <c r="D89" s="22" t="s">
        <v>144</v>
      </c>
      <c r="E89" s="23">
        <f t="shared" si="152"/>
        <v>4988800</v>
      </c>
      <c r="F89" s="24">
        <v>4988800</v>
      </c>
      <c r="G89" s="24">
        <v>0</v>
      </c>
      <c r="H89" s="24">
        <v>800000</v>
      </c>
      <c r="I89" s="24"/>
      <c r="J89" s="23">
        <f t="shared" si="154"/>
        <v>0</v>
      </c>
      <c r="K89" s="24"/>
      <c r="L89" s="24"/>
      <c r="M89" s="24"/>
      <c r="N89" s="24"/>
      <c r="O89" s="24"/>
      <c r="P89" s="23">
        <f t="shared" si="47"/>
        <v>4988800</v>
      </c>
    </row>
    <row r="90" spans="1:16" s="19" customFormat="1" ht="28.5" customHeight="1" x14ac:dyDescent="0.2">
      <c r="A90" s="20" t="s">
        <v>229</v>
      </c>
      <c r="B90" s="20">
        <v>6090</v>
      </c>
      <c r="C90" s="21" t="s">
        <v>230</v>
      </c>
      <c r="D90" s="22" t="s">
        <v>231</v>
      </c>
      <c r="E90" s="23">
        <f t="shared" si="152"/>
        <v>267150</v>
      </c>
      <c r="F90" s="24">
        <v>267150</v>
      </c>
      <c r="G90" s="24"/>
      <c r="H90" s="24">
        <v>267150</v>
      </c>
      <c r="I90" s="24"/>
      <c r="J90" s="23">
        <f t="shared" si="154"/>
        <v>0</v>
      </c>
      <c r="K90" s="24"/>
      <c r="L90" s="24"/>
      <c r="M90" s="24"/>
      <c r="N90" s="24"/>
      <c r="O90" s="24"/>
      <c r="P90" s="23">
        <f t="shared" si="47"/>
        <v>267150</v>
      </c>
    </row>
    <row r="91" spans="1:16" s="19" customFormat="1" ht="42.75" customHeight="1" x14ac:dyDescent="0.2">
      <c r="A91" s="20" t="s">
        <v>145</v>
      </c>
      <c r="B91" s="20" t="s">
        <v>146</v>
      </c>
      <c r="C91" s="25"/>
      <c r="D91" s="22" t="s">
        <v>147</v>
      </c>
      <c r="E91" s="23">
        <f t="shared" si="152"/>
        <v>5600000</v>
      </c>
      <c r="F91" s="24">
        <f>F92</f>
        <v>5600000</v>
      </c>
      <c r="G91" s="24">
        <f t="shared" ref="G91:I91" si="160">G92</f>
        <v>0</v>
      </c>
      <c r="H91" s="24">
        <f t="shared" si="160"/>
        <v>0</v>
      </c>
      <c r="I91" s="24">
        <f t="shared" si="160"/>
        <v>0</v>
      </c>
      <c r="J91" s="23">
        <f t="shared" si="154"/>
        <v>0</v>
      </c>
      <c r="K91" s="24">
        <f t="shared" ref="K91" si="161">K92</f>
        <v>0</v>
      </c>
      <c r="L91" s="24">
        <f t="shared" ref="L91" si="162">L92</f>
        <v>0</v>
      </c>
      <c r="M91" s="24">
        <f t="shared" ref="M91" si="163">M92</f>
        <v>0</v>
      </c>
      <c r="N91" s="24">
        <f t="shared" ref="N91" si="164">N92</f>
        <v>0</v>
      </c>
      <c r="O91" s="24">
        <f t="shared" ref="O91" si="165">O92</f>
        <v>0</v>
      </c>
      <c r="P91" s="23">
        <f t="shared" si="47"/>
        <v>5600000</v>
      </c>
    </row>
    <row r="92" spans="1:16" s="31" customFormat="1" ht="50.25" customHeight="1" x14ac:dyDescent="0.2">
      <c r="A92" s="26" t="s">
        <v>148</v>
      </c>
      <c r="B92" s="26" t="s">
        <v>150</v>
      </c>
      <c r="C92" s="27" t="s">
        <v>149</v>
      </c>
      <c r="D92" s="28" t="s">
        <v>151</v>
      </c>
      <c r="E92" s="29">
        <f t="shared" si="152"/>
        <v>5600000</v>
      </c>
      <c r="F92" s="30">
        <v>5600000</v>
      </c>
      <c r="G92" s="30"/>
      <c r="H92" s="30"/>
      <c r="I92" s="30"/>
      <c r="J92" s="29">
        <f t="shared" si="154"/>
        <v>0</v>
      </c>
      <c r="K92" s="30"/>
      <c r="L92" s="30"/>
      <c r="M92" s="30"/>
      <c r="N92" s="30"/>
      <c r="O92" s="30"/>
      <c r="P92" s="29">
        <f t="shared" si="47"/>
        <v>5600000</v>
      </c>
    </row>
    <row r="93" spans="1:16" s="19" customFormat="1" ht="40.5" customHeight="1" x14ac:dyDescent="0.2">
      <c r="A93" s="20" t="s">
        <v>152</v>
      </c>
      <c r="B93" s="20" t="s">
        <v>153</v>
      </c>
      <c r="C93" s="21" t="s">
        <v>61</v>
      </c>
      <c r="D93" s="22" t="s">
        <v>154</v>
      </c>
      <c r="E93" s="23">
        <f t="shared" si="152"/>
        <v>0</v>
      </c>
      <c r="F93" s="24">
        <v>0</v>
      </c>
      <c r="G93" s="24"/>
      <c r="H93" s="24"/>
      <c r="I93" s="24"/>
      <c r="J93" s="23">
        <f t="shared" si="154"/>
        <v>1074524</v>
      </c>
      <c r="K93" s="24">
        <v>1074524</v>
      </c>
      <c r="L93" s="24"/>
      <c r="M93" s="24"/>
      <c r="N93" s="24"/>
      <c r="O93" s="24">
        <v>1074524</v>
      </c>
      <c r="P93" s="23">
        <f t="shared" ref="P93:P104" si="166">E93+J93</f>
        <v>1074524</v>
      </c>
    </row>
    <row r="94" spans="1:16" s="49" customFormat="1" ht="36.75" customHeight="1" x14ac:dyDescent="0.2">
      <c r="A94" s="13" t="s">
        <v>256</v>
      </c>
      <c r="B94" s="13">
        <v>8310</v>
      </c>
      <c r="C94" s="33"/>
      <c r="D94" s="16" t="s">
        <v>259</v>
      </c>
      <c r="E94" s="17">
        <f t="shared" si="152"/>
        <v>755000</v>
      </c>
      <c r="F94" s="18">
        <f>F95</f>
        <v>755000</v>
      </c>
      <c r="G94" s="18">
        <f t="shared" ref="G94:I94" si="167">G95</f>
        <v>0</v>
      </c>
      <c r="H94" s="18">
        <f t="shared" si="167"/>
        <v>0</v>
      </c>
      <c r="I94" s="18">
        <f t="shared" si="167"/>
        <v>0</v>
      </c>
      <c r="J94" s="17">
        <f t="shared" si="154"/>
        <v>0</v>
      </c>
      <c r="K94" s="18">
        <f t="shared" ref="K94" si="168">K95</f>
        <v>0</v>
      </c>
      <c r="L94" s="18">
        <f t="shared" ref="L94" si="169">L95</f>
        <v>0</v>
      </c>
      <c r="M94" s="18">
        <f t="shared" ref="M94" si="170">M95</f>
        <v>0</v>
      </c>
      <c r="N94" s="18">
        <f t="shared" ref="N94" si="171">N95</f>
        <v>0</v>
      </c>
      <c r="O94" s="18">
        <f t="shared" ref="O94" si="172">O95</f>
        <v>0</v>
      </c>
      <c r="P94" s="17">
        <f t="shared" si="166"/>
        <v>755000</v>
      </c>
    </row>
    <row r="95" spans="1:16" s="19" customFormat="1" ht="36.75" customHeight="1" x14ac:dyDescent="0.2">
      <c r="A95" s="20" t="s">
        <v>255</v>
      </c>
      <c r="B95" s="20">
        <v>8312</v>
      </c>
      <c r="C95" s="21" t="s">
        <v>257</v>
      </c>
      <c r="D95" s="22" t="s">
        <v>258</v>
      </c>
      <c r="E95" s="23">
        <f t="shared" si="152"/>
        <v>755000</v>
      </c>
      <c r="F95" s="24">
        <v>755000</v>
      </c>
      <c r="G95" s="24"/>
      <c r="H95" s="24"/>
      <c r="I95" s="24"/>
      <c r="J95" s="23">
        <f t="shared" si="154"/>
        <v>0</v>
      </c>
      <c r="K95" s="24"/>
      <c r="L95" s="24"/>
      <c r="M95" s="24"/>
      <c r="N95" s="24"/>
      <c r="O95" s="24"/>
      <c r="P95" s="23">
        <f t="shared" si="166"/>
        <v>755000</v>
      </c>
    </row>
    <row r="96" spans="1:16" s="49" customFormat="1" ht="36.75" customHeight="1" x14ac:dyDescent="0.2">
      <c r="A96" s="13" t="s">
        <v>255</v>
      </c>
      <c r="B96" s="13">
        <v>8340</v>
      </c>
      <c r="C96" s="33" t="s">
        <v>155</v>
      </c>
      <c r="D96" s="16" t="s">
        <v>156</v>
      </c>
      <c r="E96" s="17">
        <f t="shared" si="152"/>
        <v>0</v>
      </c>
      <c r="F96" s="18"/>
      <c r="G96" s="18"/>
      <c r="H96" s="18"/>
      <c r="I96" s="18"/>
      <c r="J96" s="17">
        <f t="shared" si="154"/>
        <v>176300</v>
      </c>
      <c r="K96" s="18"/>
      <c r="L96" s="18">
        <v>176300</v>
      </c>
      <c r="M96" s="18"/>
      <c r="N96" s="18"/>
      <c r="O96" s="18"/>
      <c r="P96" s="17">
        <f t="shared" si="166"/>
        <v>176300</v>
      </c>
    </row>
    <row r="97" spans="1:16" s="19" customFormat="1" ht="30" customHeight="1" x14ac:dyDescent="0.2">
      <c r="A97" s="13" t="s">
        <v>157</v>
      </c>
      <c r="B97" s="14"/>
      <c r="C97" s="15"/>
      <c r="D97" s="16" t="s">
        <v>158</v>
      </c>
      <c r="E97" s="17">
        <f>E98</f>
        <v>4124183</v>
      </c>
      <c r="F97" s="17">
        <f t="shared" ref="F97:I97" si="173">F98</f>
        <v>4124183</v>
      </c>
      <c r="G97" s="17">
        <f t="shared" si="173"/>
        <v>3140963</v>
      </c>
      <c r="H97" s="17">
        <f t="shared" si="173"/>
        <v>87458</v>
      </c>
      <c r="I97" s="17">
        <f t="shared" si="173"/>
        <v>0</v>
      </c>
      <c r="J97" s="17">
        <f>J98</f>
        <v>0</v>
      </c>
      <c r="K97" s="17">
        <f t="shared" ref="K97" si="174">K98</f>
        <v>0</v>
      </c>
      <c r="L97" s="17">
        <f t="shared" ref="L97" si="175">L98</f>
        <v>0</v>
      </c>
      <c r="M97" s="17">
        <f t="shared" ref="M97" si="176">M98</f>
        <v>0</v>
      </c>
      <c r="N97" s="17">
        <f t="shared" ref="N97" si="177">N98</f>
        <v>0</v>
      </c>
      <c r="O97" s="17">
        <f t="shared" ref="O97" si="178">O98</f>
        <v>0</v>
      </c>
      <c r="P97" s="17">
        <f t="shared" si="166"/>
        <v>4124183</v>
      </c>
    </row>
    <row r="98" spans="1:16" s="19" customFormat="1" ht="31.5" customHeight="1" x14ac:dyDescent="0.2">
      <c r="A98" s="13" t="s">
        <v>159</v>
      </c>
      <c r="B98" s="14"/>
      <c r="C98" s="15"/>
      <c r="D98" s="16" t="s">
        <v>158</v>
      </c>
      <c r="E98" s="17">
        <f>F98+I98</f>
        <v>4124183</v>
      </c>
      <c r="F98" s="18">
        <f>F99+F100+F101</f>
        <v>4124183</v>
      </c>
      <c r="G98" s="18">
        <f t="shared" ref="G98:I98" si="179">G99+G100+G101</f>
        <v>3140963</v>
      </c>
      <c r="H98" s="18">
        <f t="shared" si="179"/>
        <v>87458</v>
      </c>
      <c r="I98" s="18">
        <f t="shared" si="179"/>
        <v>0</v>
      </c>
      <c r="J98" s="17">
        <f>L98+O98</f>
        <v>0</v>
      </c>
      <c r="K98" s="18">
        <f t="shared" ref="K98" si="180">K99+K100+K101</f>
        <v>0</v>
      </c>
      <c r="L98" s="18">
        <f t="shared" ref="L98" si="181">L99+L100+L101</f>
        <v>0</v>
      </c>
      <c r="M98" s="18">
        <f t="shared" ref="M98" si="182">M99+M100+M101</f>
        <v>0</v>
      </c>
      <c r="N98" s="18">
        <f t="shared" ref="N98" si="183">N99+N100+N101</f>
        <v>0</v>
      </c>
      <c r="O98" s="18">
        <f t="shared" ref="O98" si="184">O99+O100+O101</f>
        <v>0</v>
      </c>
      <c r="P98" s="17">
        <f t="shared" si="166"/>
        <v>4124183</v>
      </c>
    </row>
    <row r="99" spans="1:16" s="19" customFormat="1" ht="48.75" customHeight="1" x14ac:dyDescent="0.2">
      <c r="A99" s="20" t="s">
        <v>160</v>
      </c>
      <c r="B99" s="20" t="s">
        <v>68</v>
      </c>
      <c r="C99" s="21" t="s">
        <v>20</v>
      </c>
      <c r="D99" s="22" t="s">
        <v>69</v>
      </c>
      <c r="E99" s="23">
        <f>F99+I99</f>
        <v>4055983</v>
      </c>
      <c r="F99" s="24">
        <v>4055983</v>
      </c>
      <c r="G99" s="24">
        <v>3140963</v>
      </c>
      <c r="H99" s="24">
        <v>87458</v>
      </c>
      <c r="I99" s="24"/>
      <c r="J99" s="23">
        <f t="shared" ref="J99:J103" si="185">L99+O99</f>
        <v>0</v>
      </c>
      <c r="K99" s="24"/>
      <c r="L99" s="24"/>
      <c r="M99" s="24"/>
      <c r="N99" s="24"/>
      <c r="O99" s="24"/>
      <c r="P99" s="23">
        <f t="shared" si="166"/>
        <v>4055983</v>
      </c>
    </row>
    <row r="100" spans="1:16" s="19" customFormat="1" ht="24" customHeight="1" x14ac:dyDescent="0.2">
      <c r="A100" s="20" t="s">
        <v>161</v>
      </c>
      <c r="B100" s="20" t="s">
        <v>163</v>
      </c>
      <c r="C100" s="21" t="s">
        <v>162</v>
      </c>
      <c r="D100" s="22" t="s">
        <v>164</v>
      </c>
      <c r="E100" s="23">
        <v>200000</v>
      </c>
      <c r="F100" s="24"/>
      <c r="G100" s="24"/>
      <c r="H100" s="24"/>
      <c r="I100" s="24"/>
      <c r="J100" s="23">
        <f t="shared" si="185"/>
        <v>0</v>
      </c>
      <c r="K100" s="24"/>
      <c r="L100" s="24"/>
      <c r="M100" s="24"/>
      <c r="N100" s="24"/>
      <c r="O100" s="24"/>
      <c r="P100" s="23">
        <f t="shared" si="166"/>
        <v>200000</v>
      </c>
    </row>
    <row r="101" spans="1:16" s="19" customFormat="1" ht="23.25" customHeight="1" x14ac:dyDescent="0.2">
      <c r="A101" s="20" t="s">
        <v>166</v>
      </c>
      <c r="B101" s="20" t="s">
        <v>167</v>
      </c>
      <c r="C101" s="21" t="s">
        <v>165</v>
      </c>
      <c r="D101" s="22" t="s">
        <v>168</v>
      </c>
      <c r="E101" s="23">
        <f>F101+I101</f>
        <v>68200</v>
      </c>
      <c r="F101" s="24">
        <v>68200</v>
      </c>
      <c r="G101" s="24"/>
      <c r="H101" s="24"/>
      <c r="I101" s="24"/>
      <c r="J101" s="23">
        <f t="shared" si="185"/>
        <v>0</v>
      </c>
      <c r="K101" s="24"/>
      <c r="L101" s="24"/>
      <c r="M101" s="24"/>
      <c r="N101" s="24"/>
      <c r="O101" s="24"/>
      <c r="P101" s="23">
        <f t="shared" si="166"/>
        <v>68200</v>
      </c>
    </row>
    <row r="102" spans="1:16" s="19" customFormat="1" ht="12" customHeight="1" x14ac:dyDescent="0.2">
      <c r="A102" s="13"/>
      <c r="B102" s="13"/>
      <c r="C102" s="33"/>
      <c r="D102" s="51" t="s">
        <v>172</v>
      </c>
      <c r="E102" s="34"/>
      <c r="F102" s="35"/>
      <c r="G102" s="18"/>
      <c r="H102" s="18"/>
      <c r="I102" s="18"/>
      <c r="J102" s="17"/>
      <c r="K102" s="18"/>
      <c r="L102" s="18"/>
      <c r="M102" s="18"/>
      <c r="N102" s="18"/>
      <c r="O102" s="18"/>
      <c r="P102" s="17"/>
    </row>
    <row r="103" spans="1:16" s="19" customFormat="1" ht="72" customHeight="1" x14ac:dyDescent="0.2">
      <c r="A103" s="13"/>
      <c r="B103" s="13"/>
      <c r="C103" s="33"/>
      <c r="D103" s="50" t="s">
        <v>260</v>
      </c>
      <c r="E103" s="29">
        <f>F103+I103</f>
        <v>56800</v>
      </c>
      <c r="F103" s="30">
        <v>56800</v>
      </c>
      <c r="G103" s="18"/>
      <c r="H103" s="18"/>
      <c r="I103" s="18"/>
      <c r="J103" s="29">
        <f t="shared" si="185"/>
        <v>0</v>
      </c>
      <c r="K103" s="18"/>
      <c r="L103" s="18"/>
      <c r="M103" s="18"/>
      <c r="N103" s="18"/>
      <c r="O103" s="18"/>
      <c r="P103" s="29">
        <f t="shared" si="166"/>
        <v>56800</v>
      </c>
    </row>
    <row r="104" spans="1:16" s="40" customFormat="1" ht="12.75" x14ac:dyDescent="0.2">
      <c r="A104" s="36" t="s">
        <v>169</v>
      </c>
      <c r="B104" s="37" t="s">
        <v>169</v>
      </c>
      <c r="C104" s="38" t="s">
        <v>169</v>
      </c>
      <c r="D104" s="39" t="s">
        <v>170</v>
      </c>
      <c r="E104" s="17">
        <f>F104+E100+I104</f>
        <v>286163588</v>
      </c>
      <c r="F104" s="17">
        <f t="shared" ref="F104:M104" si="186">F14+F23+F74+F84+F97+F43+F69</f>
        <v>285963588</v>
      </c>
      <c r="G104" s="17">
        <f t="shared" si="186"/>
        <v>170282752</v>
      </c>
      <c r="H104" s="17">
        <f t="shared" si="186"/>
        <v>29129269</v>
      </c>
      <c r="I104" s="17">
        <f t="shared" si="186"/>
        <v>0</v>
      </c>
      <c r="J104" s="17">
        <f t="shared" si="186"/>
        <v>19354305</v>
      </c>
      <c r="K104" s="17">
        <f t="shared" si="186"/>
        <v>16412905</v>
      </c>
      <c r="L104" s="17">
        <f t="shared" si="186"/>
        <v>2941400</v>
      </c>
      <c r="M104" s="17">
        <f t="shared" si="186"/>
        <v>147540</v>
      </c>
      <c r="N104" s="17">
        <f>N14+N23+N74+N84+N97+N43</f>
        <v>20000</v>
      </c>
      <c r="O104" s="17">
        <f>O14+O23+O74+O84+O97+O43+O69</f>
        <v>16412905</v>
      </c>
      <c r="P104" s="17">
        <f t="shared" si="166"/>
        <v>305517893</v>
      </c>
    </row>
    <row r="105" spans="1:16" s="9" customFormat="1" ht="12.75" x14ac:dyDescent="0.2">
      <c r="E105" s="12"/>
      <c r="J105" s="12"/>
      <c r="P105" s="12"/>
    </row>
    <row r="106" spans="1:16" s="7" customFormat="1" ht="18.75" x14ac:dyDescent="0.3">
      <c r="B106" s="6"/>
      <c r="D106" s="7" t="s">
        <v>240</v>
      </c>
      <c r="E106" s="8"/>
      <c r="F106" s="56"/>
      <c r="I106" s="6" t="s">
        <v>235</v>
      </c>
      <c r="J106" s="8"/>
      <c r="P106" s="8"/>
    </row>
    <row r="107" spans="1:16" ht="18.75" x14ac:dyDescent="0.3">
      <c r="D107" s="7"/>
      <c r="E107" s="54"/>
      <c r="F107" s="53"/>
      <c r="G107" s="53"/>
      <c r="H107" s="53"/>
    </row>
    <row r="108" spans="1:16" ht="18.75" x14ac:dyDescent="0.3">
      <c r="D108" s="7"/>
      <c r="E108" s="54"/>
      <c r="F108" s="53"/>
      <c r="G108" s="53"/>
      <c r="H108" s="53"/>
    </row>
    <row r="109" spans="1:16" ht="18.75" x14ac:dyDescent="0.3">
      <c r="D109" s="7"/>
      <c r="E109" s="54"/>
      <c r="F109" s="53"/>
      <c r="G109" s="53"/>
      <c r="H109" s="53"/>
    </row>
  </sheetData>
  <mergeCells count="24">
    <mergeCell ref="K10:K12"/>
    <mergeCell ref="L10:L12"/>
    <mergeCell ref="H11:H12"/>
    <mergeCell ref="I10:I12"/>
    <mergeCell ref="J9:O9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A7:B7"/>
    <mergeCell ref="A8:B8"/>
    <mergeCell ref="J10:J12"/>
  </mergeCells>
  <pageMargins left="0.19685039370078741" right="0.19685039370078741" top="0.39370078740157483" bottom="0.19685039370078741" header="0" footer="0"/>
  <pageSetup paperSize="9" scale="64" fitToWidth="6" fitToHeight="6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2023-12-14T07:46:00Z</cp:lastPrinted>
  <dcterms:created xsi:type="dcterms:W3CDTF">2021-01-06T10:04:20Z</dcterms:created>
  <dcterms:modified xsi:type="dcterms:W3CDTF">2023-12-15T11:53:59Z</dcterms:modified>
</cp:coreProperties>
</file>