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Мої документи\Інформація про виконання бюджету\2022 рік\Виконання за 1 квартал  2022 рік\"/>
    </mc:Choice>
  </mc:AlternateContent>
  <xr:revisionPtr revIDLastSave="0" documentId="13_ncr:1_{DCC96EA5-9EFD-4D51-A2B5-215E643DD4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0" i="1" l="1"/>
  <c r="D100" i="1"/>
  <c r="C100" i="1"/>
  <c r="E93" i="1"/>
  <c r="D93" i="1"/>
  <c r="D106" i="1" s="1"/>
  <c r="C93" i="1"/>
  <c r="E90" i="1"/>
  <c r="D90" i="1"/>
  <c r="C90" i="1"/>
  <c r="C106" i="1" s="1"/>
  <c r="E82" i="1"/>
  <c r="D82" i="1"/>
  <c r="C82" i="1"/>
  <c r="E80" i="1"/>
  <c r="D80" i="1"/>
  <c r="C80" i="1"/>
  <c r="E62" i="1"/>
  <c r="D62" i="1"/>
  <c r="C62" i="1"/>
  <c r="E70" i="1"/>
  <c r="D70" i="1"/>
  <c r="C70" i="1"/>
  <c r="F69" i="1"/>
  <c r="F68" i="1"/>
  <c r="F67" i="1"/>
  <c r="F66" i="1"/>
  <c r="F65" i="1"/>
  <c r="F64" i="1"/>
  <c r="E52" i="1"/>
  <c r="D52" i="1"/>
  <c r="C52" i="1"/>
  <c r="E34" i="1"/>
  <c r="D34" i="1"/>
  <c r="C34" i="1"/>
  <c r="E106" i="1" l="1"/>
  <c r="F90" i="1"/>
  <c r="E16" i="1"/>
  <c r="E14" i="1" s="1"/>
  <c r="D16" i="1"/>
  <c r="D14" i="1" s="1"/>
  <c r="C16" i="1"/>
  <c r="C14" i="1" s="1"/>
  <c r="F34" i="1"/>
  <c r="E5" i="1"/>
  <c r="D5" i="1"/>
  <c r="C5" i="1"/>
  <c r="E77" i="1" l="1"/>
  <c r="E107" i="1" s="1"/>
  <c r="D77" i="1"/>
  <c r="D107" i="1" s="1"/>
  <c r="C77" i="1"/>
  <c r="C107" i="1" s="1"/>
  <c r="F16" i="1"/>
  <c r="F14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82" i="1"/>
  <c r="F81" i="1"/>
  <c r="F80" i="1"/>
  <c r="F77" i="1" l="1"/>
  <c r="F76" i="1"/>
  <c r="F75" i="1"/>
  <c r="F74" i="1"/>
  <c r="F73" i="1"/>
  <c r="F72" i="1"/>
  <c r="F71" i="1"/>
  <c r="F70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5" i="1"/>
  <c r="F107" i="1" l="1"/>
</calcChain>
</file>

<file path=xl/sharedStrings.xml><?xml version="1.0" encoding="utf-8"?>
<sst xmlns="http://schemas.openxmlformats.org/spreadsheetml/2006/main" count="218" uniqueCount="146">
  <si>
    <t>Загальний фонд</t>
  </si>
  <si>
    <t>Код</t>
  </si>
  <si>
    <t>Показник</t>
  </si>
  <si>
    <t>План на рік з урахуванням змін</t>
  </si>
  <si>
    <t>План на вказаний період з урахуванням змін</t>
  </si>
  <si>
    <t>Касові видатки за вказаний період</t>
  </si>
  <si>
    <t>01</t>
  </si>
  <si>
    <t>Петриківська селищна рада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</si>
  <si>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</si>
  <si>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</si>
  <si>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2000</t>
  </si>
  <si>
    <t>Охорона здоров`я</t>
  </si>
  <si>
    <t>2010</t>
  </si>
  <si>
    <t>Багатопрофільна стаціонарна медична допомога населенню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</si>
  <si>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</si>
  <si>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</si>
  <si>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2144</t>
  </si>
  <si>
    <t>Централізовані заходи з лікування хворих на цукровий та нецукровий діабет</t>
  </si>
  <si>
    <t>3000</t>
  </si>
  <si>
    <t>Соціальний захист та соціальне забезпечення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</si>
  <si>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</si>
  <si>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</si>
  <si>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3113</t>
  </si>
  <si>
    <t>Підтримка та утримання малих групових будинків</t>
  </si>
  <si>
    <t>3121</t>
  </si>
  <si>
    <t>Утримання та забезпечення діяльності центрів соціальних служб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</si>
  <si>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</si>
  <si>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</si>
  <si>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</si>
  <si>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</si>
  <si>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3210</t>
  </si>
  <si>
    <t>Організація та проведення громадських робіт</t>
  </si>
  <si>
    <t>3242</t>
  </si>
  <si>
    <t>Інші заходи у сфері соціального захисту і соціального забезпечення</t>
  </si>
  <si>
    <t>5000</t>
  </si>
  <si>
    <t>Фiзична культура i спорт</t>
  </si>
  <si>
    <t>5051</t>
  </si>
  <si>
    <t>Фінансова підтримка регіональних всеукраїнських об`єднань фізкультурно-спортивної спрямованості для проведення навчально-тренувальної та спортивної роботи</t>
  </si>
  <si>
    <t>5053</t>
  </si>
  <si>
    <t>Фінансова підтримка на утримання місцевих осередків (рад) всеукраїнських об`єднань фізкультурно-спортивної спрямованості</t>
  </si>
  <si>
    <t>7000</t>
  </si>
  <si>
    <t>Економічна діяльність</t>
  </si>
  <si>
    <t>7680</t>
  </si>
  <si>
    <t>Членські внески до асоціацій органів місцевого самоврядування</t>
  </si>
  <si>
    <t>06</t>
  </si>
  <si>
    <t>Управління освіти, молоді та спорту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</si>
  <si>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</si>
  <si>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</si>
  <si>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1000</t>
  </si>
  <si>
    <t>Освіта</t>
  </si>
  <si>
    <t>1010</t>
  </si>
  <si>
    <t>Надання дошкільної освіти</t>
  </si>
  <si>
    <t>1021</t>
  </si>
  <si>
    <t>Надання загальної середньої освіти закладами загальної середньої освіти</t>
  </si>
  <si>
    <t>1031</t>
  </si>
  <si>
    <t>1061</t>
  </si>
  <si>
    <t>1070</t>
  </si>
  <si>
    <t>Надання позашкільної освіти закладами позашкільної освіти, заходи із позашкільної роботи з дітьми</t>
  </si>
  <si>
    <t>1141</t>
  </si>
  <si>
    <t>Забезпечення діяльності інших закладів у сфері освіти</t>
  </si>
  <si>
    <t>1142</t>
  </si>
  <si>
    <t>Інші програми та заходи у сфері освіти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</si>
  <si>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</si>
  <si>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</si>
  <si>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</si>
  <si>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</si>
  <si>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1160</t>
  </si>
  <si>
    <t>Забезпечення діяльності центрів професійного розвитку педагогічних працівників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</si>
  <si>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</si>
  <si>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</si>
  <si>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</si>
  <si>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</si>
  <si>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5031</t>
  </si>
  <si>
    <t>Утримання та навчально-тренувальна робота комунальних дитячо-юнацьких спортивних шкіл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</si>
  <si>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</si>
  <si>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</si>
  <si>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08</t>
  </si>
  <si>
    <t>3031</t>
  </si>
  <si>
    <t>Надання інших пільг окремим категоріям громадян відповідно до законодавства</t>
  </si>
  <si>
    <t>3032</t>
  </si>
  <si>
    <t>Надання пільг окремим категоріям громадян з оплати послуг зв`язку</t>
  </si>
  <si>
    <t>3033</t>
  </si>
  <si>
    <t>Компенсаційні виплати на пільговий проїзд автомобільним транспортом окремим категоріям громадян</t>
  </si>
  <si>
    <t>3050</t>
  </si>
  <si>
    <t>Пільгове медичне обслуговування осіб, які постраждали внаслідок Чорнобильської катастрофи</t>
  </si>
  <si>
    <t>10</t>
  </si>
  <si>
    <t>Відділ культури і мистецтва, туризму, у справах релігій</t>
  </si>
  <si>
    <t>1080</t>
  </si>
  <si>
    <t>Надання спеціальної освіти мистецькими школами</t>
  </si>
  <si>
    <t>4000</t>
  </si>
  <si>
    <t>Культура i мистецтво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</si>
  <si>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</si>
  <si>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</si>
  <si>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</si>
  <si>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</si>
  <si>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</si>
  <si>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</si>
  <si>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</si>
  <si>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</si>
  <si>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</si>
  <si>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</si>
  <si>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12</t>
  </si>
  <si>
    <t>Відділ будівництва, благоустрію, житлово-комунального господарства та комунальної власності</t>
  </si>
  <si>
    <t>6000</t>
  </si>
  <si>
    <t>Житлово-комунальне господарство</t>
  </si>
  <si>
    <t>6030</t>
  </si>
  <si>
    <t>Організація благоустрою населених пунктів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</si>
  <si>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</si>
  <si>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</si>
  <si>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8000</t>
  </si>
  <si>
    <t>Інша діяльність</t>
  </si>
  <si>
    <t>37</t>
  </si>
  <si>
    <t>8710</t>
  </si>
  <si>
    <t>Резервний фонд місцевого бюджету</t>
  </si>
  <si>
    <t>9000</t>
  </si>
  <si>
    <t>Міжбюджетні трансферти</t>
  </si>
  <si>
    <t>9110</t>
  </si>
  <si>
    <t>Реверсна дотація</t>
  </si>
  <si>
    <t>9770</t>
  </si>
  <si>
    <t>Інші субвенції з місцевого бюджету</t>
  </si>
  <si>
    <t xml:space="preserve"> </t>
  </si>
  <si>
    <t>7321</t>
  </si>
  <si>
    <t>7310</t>
  </si>
  <si>
    <t>7670</t>
  </si>
  <si>
    <t>Внески до статутного капіталу суб`єктів господарювання</t>
  </si>
  <si>
    <t>8340</t>
  </si>
  <si>
    <t>Природоохоронні заходи за рахунок цільових фондів</t>
  </si>
  <si>
    <t xml:space="preserve">% виконання на вказаний період </t>
  </si>
  <si>
    <t xml:space="preserve">Відділ соціального захисту та охорони здоров'я </t>
  </si>
  <si>
    <t xml:space="preserve">Фінансове управління  </t>
  </si>
  <si>
    <t>Усього  по загальному фонду</t>
  </si>
  <si>
    <t>Спеціальний фонд</t>
  </si>
  <si>
    <t>Усього по спеціальному фонду</t>
  </si>
  <si>
    <t>Разом загальний та спеціальний фонди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</si>
  <si>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</si>
  <si>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</si>
  <si>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</si>
  <si>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</si>
  <si>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</si>
  <si>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</si>
  <si>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Будівництво освітніх установ та закладів</t>
  </si>
  <si>
    <t>Надання спеціалізованої освіти мистецькими школами</t>
  </si>
  <si>
    <t>Будівництво об`єктів житлово-комунального господарства</t>
  </si>
  <si>
    <t>Начальник фінансового управління</t>
  </si>
  <si>
    <t>Наталія ГОРБОНОС</t>
  </si>
  <si>
    <t>Аналіз виконання видаткової частини  бюджету Петриківської селищної територіальної громади за 1 квартал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</si>
</sst>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0"/>
    <numFmt numFmtId="165" formatCode="#0.0"/>
    <numFmt numFmtId="166" formatCode="0.0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ill="1"/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1" xfId="0" quotePrefix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quotePrefix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64" fontId="0" fillId="0" borderId="1" xfId="0" applyNumberForma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0" fontId="0" fillId="0" borderId="1" xfId="0" applyFill="1" applyBorder="1"/>
    <xf numFmtId="0" fontId="2" fillId="0" borderId="1" xfId="0" applyFont="1" applyFill="1" applyBorder="1"/>
    <xf numFmtId="2" fontId="2" fillId="0" borderId="1" xfId="0" applyNumberFormat="1" applyFont="1" applyFill="1" applyBorder="1"/>
    <xf numFmtId="165" fontId="3" fillId="0" borderId="1" xfId="0" applyNumberFormat="1" applyFont="1" applyFill="1" applyBorder="1" applyAlignment="1">
      <alignment vertical="center" wrapText="1"/>
    </xf>
    <xf numFmtId="165" fontId="0" fillId="0" borderId="1" xfId="0" applyNumberForma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vertical="center" wrapText="1"/>
    </xf>
    <xf numFmtId="165" fontId="2" fillId="0" borderId="1" xfId="0" applyNumberFormat="1" applyFont="1" applyFill="1" applyBorder="1"/>
    <xf numFmtId="4" fontId="3" fillId="0" borderId="0" xfId="0" applyNumberFormat="1" applyFont="1" applyAlignment="1">
      <alignment wrapText="1"/>
    </xf>
    <xf numFmtId="4" fontId="3" fillId="0" borderId="0" xfId="0" applyNumberFormat="1" applyFont="1"/>
    <xf numFmtId="165" fontId="0" fillId="0" borderId="1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/>
    <xf numFmtId="2" fontId="0" fillId="2" borderId="1" xfId="0" applyNumberFormat="1" applyFill="1" applyBorder="1"/>
    <xf numFmtId="2" fontId="0" fillId="2" borderId="1" xfId="0" applyNumberFormat="1" applyFill="1" applyBorder="1"/>
    <xf numFmtId="0" fontId="1" fillId="2" borderId="1" xfId="0" quotePrefix="1" applyFont="1" applyFill="1" applyBorder="1"/>
    <xf numFmtId="0" fontId="0" fillId="0" borderId="0" xfId="0" applyFill="1"/>
    <xf numFmtId="2" fontId="0" fillId="2" borderId="1" xfId="0" applyNumberFormat="1" applyFill="1" applyBorder="1"/>
    <xf numFmtId="0" fontId="0" fillId="2" borderId="1" xfId="0" quotePrefix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1" fillId="2" borderId="1" xfId="0" applyFont="1" applyFill="1" applyBorder="1"/>
    <xf numFmtId="0" fontId="1" fillId="0" borderId="0" xfId="0" applyFont="1" applyFill="1"/>
    <xf numFmtId="166" fontId="0" fillId="2" borderId="1" xfId="0" applyNumberFormat="1" applyFill="1" applyBorder="1"/>
    <xf numFmtId="166" fontId="1" fillId="2" borderId="1" xfId="0" applyNumberFormat="1" applyFont="1" applyFill="1" applyBorder="1"/>
    <xf numFmtId="0" fontId="0" fillId="2" borderId="1" xfId="0" applyFill="1" applyBorder="1" applyAlignment="1">
      <alignment horizontal="center" vertical="justify"/>
    </xf>
    <xf numFmtId="0" fontId="0" fillId="0" borderId="0" xfId="0" applyFill="1"/>
    <xf numFmtId="2" fontId="0" fillId="2" borderId="1" xfId="0" applyNumberFormat="1" applyFill="1" applyBorder="1"/>
    <xf numFmtId="0" fontId="0" fillId="2" borderId="1" xfId="0" quotePrefix="1" applyFill="1" applyBorder="1"/>
    <xf numFmtId="2" fontId="0" fillId="2" borderId="1" xfId="0" applyNumberFormat="1" applyFill="1" applyBorder="1"/>
    <xf numFmtId="2" fontId="0" fillId="2" borderId="1" xfId="0" applyNumberFormat="1" applyFill="1" applyBorder="1"/>
    <xf numFmtId="2" fontId="0" fillId="2" borderId="1" xfId="0" applyNumberFormat="1" applyFill="1" applyBorder="1"/>
    <xf numFmtId="0" fontId="1" fillId="2" borderId="1" xfId="0" applyFont="1" applyFill="1" applyBorder="1" applyAlignment="1">
      <alignment vertical="justify"/>
    </xf>
    <xf numFmtId="2" fontId="0" fillId="2" borderId="1" xfId="0" applyNumberFormat="1" applyFill="1" applyBorder="1"/>
    <xf numFmtId="2" fontId="0" fillId="2" borderId="1" xfId="0" applyNumberFormat="1" applyFill="1" applyBorder="1"/>
    <xf numFmtId="2" fontId="0" fillId="2" borderId="1" xfId="0" applyNumberFormat="1" applyFill="1" applyBorder="1"/>
    <xf numFmtId="2" fontId="0" fillId="2" borderId="1" xfId="0" applyNumberFormat="1" applyFill="1" applyBorder="1"/>
    <xf numFmtId="2" fontId="0" fillId="2" borderId="1" xfId="0" applyNumberFormat="1" applyFill="1" applyBorder="1"/>
    <xf numFmtId="0" fontId="0" fillId="0" borderId="0" xfId="0" applyFill="1"/>
    <xf numFmtId="2" fontId="0" fillId="2" borderId="1" xfId="0" applyNumberFormat="1" applyFill="1" applyBorder="1"/>
    <xf numFmtId="0" fontId="0" fillId="2" borderId="1" xfId="0" quotePrefix="1" applyFill="1" applyBorder="1"/>
    <xf numFmtId="2" fontId="0" fillId="2" borderId="1" xfId="0" applyNumberFormat="1" applyFill="1" applyBorder="1"/>
    <xf numFmtId="0" fontId="0" fillId="2" borderId="1" xfId="0" quotePrefix="1" applyFill="1" applyBorder="1"/>
    <xf numFmtId="2" fontId="0" fillId="2" borderId="1" xfId="0" applyNumberFormat="1" applyFill="1" applyBorder="1"/>
    <xf numFmtId="0" fontId="0" fillId="2" borderId="1" xfId="0" applyFill="1" applyBorder="1" applyAlignment="1">
      <alignment vertical="justify"/>
    </xf>
    <xf numFmtId="2" fontId="0" fillId="2" borderId="1" xfId="0" applyNumberFormat="1" applyFill="1" applyBorder="1"/>
    <xf numFmtId="0" fontId="0" fillId="2" borderId="1" xfId="0" quotePrefix="1" applyFill="1" applyBorder="1"/>
    <xf numFmtId="0" fontId="0" fillId="2" borderId="1" xfId="0" applyFill="1" applyBorder="1"/>
    <xf numFmtId="2" fontId="0" fillId="2" borderId="1" xfId="0" applyNumberFormat="1" applyFill="1" applyBorder="1"/>
    <xf numFmtId="2" fontId="0" fillId="2" borderId="1" xfId="0" applyNumberFormat="1" applyFill="1" applyBorder="1"/>
    <xf numFmtId="0" fontId="0" fillId="2" borderId="1" xfId="0" quotePrefix="1" applyFill="1" applyBorder="1"/>
    <xf numFmtId="0" fontId="0" fillId="2" borderId="1" xfId="0" applyFill="1" applyBorder="1"/>
    <xf numFmtId="2" fontId="0" fillId="2" borderId="1" xfId="0" applyNumberFormat="1" applyFill="1" applyBorder="1"/>
    <xf numFmtId="2" fontId="0" fillId="2" borderId="1" xfId="0" applyNumberFormat="1" applyFill="1" applyBorder="1"/>
    <xf numFmtId="0" fontId="0" fillId="2" borderId="1" xfId="0" quotePrefix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" xfId="0" quotePrefix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1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0"/>
  <sheetViews>
    <sheetView tabSelected="1" view="pageBreakPreview" zoomScaleNormal="100" zoomScaleSheetLayoutView="100" workbookViewId="0">
      <selection activeCell="A2" sqref="A2:E2"/>
    </sheetView>
  </sheetViews>
  <sheetFormatPr defaultRowHeight="12.75" x14ac:dyDescent="0.2"/>
  <cols>
    <col min="1" max="1" width="10.7109375" style="1" customWidth="1"/>
    <col min="2" max="2" width="50.7109375" style="1" customWidth="1"/>
    <col min="3" max="3" width="18" style="1" customWidth="1"/>
    <col min="4" max="4" width="18.140625" style="1" customWidth="1"/>
    <col min="5" max="5" width="17.85546875" style="1" customWidth="1"/>
    <col min="6" max="6" width="15.7109375" style="1" customWidth="1"/>
    <col min="7" max="16384" width="9.140625" style="1"/>
  </cols>
  <sheetData>
    <row r="1" spans="1:6" ht="66" customHeight="1" x14ac:dyDescent="0.35">
      <c r="A1" s="75" t="s">
        <v>145</v>
      </c>
      <c r="B1" s="75"/>
      <c r="C1" s="75"/>
      <c r="D1" s="75"/>
      <c r="E1" s="75"/>
      <c r="F1" s="76"/>
    </row>
    <row r="2" spans="1:6" ht="13.5" thickBot="1" x14ac:dyDescent="0.25">
      <c r="A2" s="71"/>
      <c r="B2" s="71"/>
      <c r="C2" s="71"/>
      <c r="D2" s="71"/>
      <c r="E2" s="71"/>
    </row>
    <row r="3" spans="1:6" ht="19.5" thickBot="1" x14ac:dyDescent="0.35">
      <c r="A3" s="72" t="s">
        <v>0</v>
      </c>
      <c r="B3" s="73"/>
      <c r="C3" s="73"/>
      <c r="D3" s="73"/>
      <c r="E3" s="73"/>
      <c r="F3" s="74"/>
    </row>
    <row r="4" spans="1:6" s="3" customFormat="1" ht="38.25" x14ac:dyDescent="0.2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127</v>
      </c>
    </row>
    <row r="5" spans="1:6" ht="15.75" x14ac:dyDescent="0.2">
      <c r="A5" s="10" t="s">
        <v>6</v>
      </c>
      <c r="B5" s="11" t="s">
        <v>7</v>
      </c>
      <c r="C5" s="12">
        <f>C6+C7+C10+C12</f>
        <v>28870932</v>
      </c>
      <c r="D5" s="12">
        <f t="shared" ref="D5:E5" si="0">D6+D7+D10+D12</f>
        <v>8162386</v>
      </c>
      <c r="E5" s="12">
        <f t="shared" si="0"/>
        <v>5715555.4800000004</v>
      </c>
      <c r="F5" s="16">
        <f t="shared" ref="F5:F16" si="1">IF(D5=0,0,(E5/D5)*100)</f>
        <v>70.023097167911459</v>
      </c>
    </row>
    <row r="6" spans="1:6" ht="51" x14ac:dyDescent="0.2">
      <c r="A6" s="6" t="s">
        <v>8</v>
      </c>
      <c r="B6" s="7" t="s">
        <v>9</v>
      </c>
      <c r="C6" s="24">
        <v>28130189</v>
      </c>
      <c r="D6" s="24">
        <v>7759630</v>
      </c>
      <c r="E6" s="24">
        <v>5614447.9800000004</v>
      </c>
      <c r="F6" s="34">
        <v>72.354583659272421</v>
      </c>
    </row>
    <row r="7" spans="1:6" x14ac:dyDescent="0.2">
      <c r="A7" s="4" t="s">
        <v>34</v>
      </c>
      <c r="B7" s="5" t="s">
        <v>35</v>
      </c>
      <c r="C7" s="23">
        <v>608504</v>
      </c>
      <c r="D7" s="23">
        <v>270517</v>
      </c>
      <c r="E7" s="23">
        <v>101107.5</v>
      </c>
      <c r="F7" s="35">
        <v>37.375654764765251</v>
      </c>
    </row>
    <row r="8" spans="1:6" ht="38.25" x14ac:dyDescent="0.2">
      <c r="A8" s="6" t="s">
        <v>36</v>
      </c>
      <c r="B8" s="7" t="s">
        <v>37</v>
      </c>
      <c r="C8" s="25">
        <v>129628</v>
      </c>
      <c r="D8" s="25">
        <v>107469</v>
      </c>
      <c r="E8" s="25">
        <v>0</v>
      </c>
      <c r="F8" s="34">
        <v>0</v>
      </c>
    </row>
    <row r="9" spans="1:6" ht="38.25" x14ac:dyDescent="0.2">
      <c r="A9" s="6" t="s">
        <v>38</v>
      </c>
      <c r="B9" s="7" t="s">
        <v>39</v>
      </c>
      <c r="C9" s="25">
        <v>478876</v>
      </c>
      <c r="D9" s="25">
        <v>163048</v>
      </c>
      <c r="E9" s="25">
        <v>101107.5</v>
      </c>
      <c r="F9" s="34">
        <v>62.010880231588239</v>
      </c>
    </row>
    <row r="10" spans="1:6" x14ac:dyDescent="0.2">
      <c r="A10" s="4" t="s">
        <v>40</v>
      </c>
      <c r="B10" s="5" t="s">
        <v>41</v>
      </c>
      <c r="C10" s="23">
        <v>32239</v>
      </c>
      <c r="D10" s="23">
        <v>32239</v>
      </c>
      <c r="E10" s="23">
        <v>0</v>
      </c>
      <c r="F10" s="35">
        <v>0</v>
      </c>
    </row>
    <row r="11" spans="1:6" ht="25.5" x14ac:dyDescent="0.2">
      <c r="A11" s="6" t="s">
        <v>42</v>
      </c>
      <c r="B11" s="7" t="s">
        <v>43</v>
      </c>
      <c r="C11" s="28">
        <v>32239</v>
      </c>
      <c r="D11" s="28">
        <v>32239</v>
      </c>
      <c r="E11" s="28">
        <v>0</v>
      </c>
      <c r="F11" s="34">
        <v>0</v>
      </c>
    </row>
    <row r="12" spans="1:6" s="33" customFormat="1" x14ac:dyDescent="0.2">
      <c r="A12" s="26" t="s">
        <v>114</v>
      </c>
      <c r="B12" s="32" t="s">
        <v>115</v>
      </c>
      <c r="C12" s="23">
        <v>100000</v>
      </c>
      <c r="D12" s="23">
        <v>100000</v>
      </c>
      <c r="E12" s="23">
        <v>0</v>
      </c>
      <c r="F12" s="35">
        <v>0</v>
      </c>
    </row>
    <row r="13" spans="1:6" s="27" customFormat="1" x14ac:dyDescent="0.2">
      <c r="A13" s="29" t="s">
        <v>134</v>
      </c>
      <c r="B13" s="30" t="s">
        <v>135</v>
      </c>
      <c r="C13" s="31">
        <v>100000</v>
      </c>
      <c r="D13" s="31">
        <v>100000</v>
      </c>
      <c r="E13" s="31">
        <v>0</v>
      </c>
      <c r="F13" s="34">
        <v>0</v>
      </c>
    </row>
    <row r="14" spans="1:6" ht="15.75" x14ac:dyDescent="0.2">
      <c r="A14" s="10" t="s">
        <v>44</v>
      </c>
      <c r="B14" s="11" t="s">
        <v>45</v>
      </c>
      <c r="C14" s="12">
        <f>C15+C16+C29+C31</f>
        <v>155205722</v>
      </c>
      <c r="D14" s="12">
        <f>D15+D16+D29+D31</f>
        <v>44860551</v>
      </c>
      <c r="E14" s="12">
        <f>E15+E16+E29+E31</f>
        <v>33457276.32</v>
      </c>
      <c r="F14" s="16">
        <f t="shared" si="1"/>
        <v>74.580618325441435</v>
      </c>
    </row>
    <row r="15" spans="1:6" ht="25.5" x14ac:dyDescent="0.2">
      <c r="A15" s="6" t="s">
        <v>46</v>
      </c>
      <c r="B15" s="7" t="s">
        <v>47</v>
      </c>
      <c r="C15" s="38">
        <v>942440</v>
      </c>
      <c r="D15" s="38">
        <v>204023</v>
      </c>
      <c r="E15" s="38">
        <v>177539.8</v>
      </c>
      <c r="F15" s="38">
        <v>87.019502703126605</v>
      </c>
    </row>
    <row r="16" spans="1:6" s="33" customFormat="1" ht="15.75" x14ac:dyDescent="0.2">
      <c r="A16" s="26" t="s">
        <v>48</v>
      </c>
      <c r="B16" s="32" t="s">
        <v>49</v>
      </c>
      <c r="C16" s="23">
        <f>C17+C18+C19+C20+C21+C22+C23+C24+C25+C26+C27+C28</f>
        <v>152189731</v>
      </c>
      <c r="D16" s="23">
        <f>D17+D18+D19+D20+D21+D22+D23+D24+D25+D26+D27+D28</f>
        <v>44201070</v>
      </c>
      <c r="E16" s="23">
        <f>E17+E18+E19+E20+E21+E22+E23+E24+E25+E26+E27+E28</f>
        <v>32918186.66</v>
      </c>
      <c r="F16" s="16">
        <f t="shared" si="1"/>
        <v>74.473732558962936</v>
      </c>
    </row>
    <row r="17" spans="1:6" x14ac:dyDescent="0.2">
      <c r="A17" s="39" t="s">
        <v>50</v>
      </c>
      <c r="B17" s="36" t="s">
        <v>51</v>
      </c>
      <c r="C17" s="40">
        <v>30130324</v>
      </c>
      <c r="D17" s="40">
        <v>8897439</v>
      </c>
      <c r="E17" s="40">
        <v>6407125.4699999997</v>
      </c>
      <c r="F17" s="34">
        <v>72.010895157584116</v>
      </c>
    </row>
    <row r="18" spans="1:6" ht="25.5" x14ac:dyDescent="0.2">
      <c r="A18" s="39" t="s">
        <v>52</v>
      </c>
      <c r="B18" s="36" t="s">
        <v>53</v>
      </c>
      <c r="C18" s="40">
        <v>41574159</v>
      </c>
      <c r="D18" s="40">
        <v>15778572</v>
      </c>
      <c r="E18" s="40">
        <v>9316706.8100000005</v>
      </c>
      <c r="F18" s="34">
        <v>59.046577915922938</v>
      </c>
    </row>
    <row r="19" spans="1:6" ht="25.5" x14ac:dyDescent="0.2">
      <c r="A19" s="39" t="s">
        <v>54</v>
      </c>
      <c r="B19" s="36" t="s">
        <v>53</v>
      </c>
      <c r="C19" s="40">
        <v>67132100</v>
      </c>
      <c r="D19" s="40">
        <v>15507600</v>
      </c>
      <c r="E19" s="40">
        <v>14631835.689999999</v>
      </c>
      <c r="F19" s="34">
        <v>94.352676687559651</v>
      </c>
    </row>
    <row r="20" spans="1:6" ht="25.5" x14ac:dyDescent="0.2">
      <c r="A20" s="39" t="s">
        <v>56</v>
      </c>
      <c r="B20" s="36" t="s">
        <v>57</v>
      </c>
      <c r="C20" s="40">
        <v>2604964</v>
      </c>
      <c r="D20" s="40">
        <v>704767</v>
      </c>
      <c r="E20" s="40">
        <v>510235.31</v>
      </c>
      <c r="F20" s="34">
        <v>72.397730029924773</v>
      </c>
    </row>
    <row r="21" spans="1:6" x14ac:dyDescent="0.2">
      <c r="A21" s="39" t="s">
        <v>58</v>
      </c>
      <c r="B21" s="36" t="s">
        <v>59</v>
      </c>
      <c r="C21" s="40">
        <v>6991035</v>
      </c>
      <c r="D21" s="40">
        <v>1896055</v>
      </c>
      <c r="E21" s="40">
        <v>1394366.94</v>
      </c>
      <c r="F21" s="34">
        <v>73.540426833609786</v>
      </c>
    </row>
    <row r="22" spans="1:6" x14ac:dyDescent="0.2">
      <c r="A22" s="39" t="s">
        <v>60</v>
      </c>
      <c r="B22" s="36" t="s">
        <v>61</v>
      </c>
      <c r="C22" s="40">
        <v>184480</v>
      </c>
      <c r="D22" s="40">
        <v>94480</v>
      </c>
      <c r="E22" s="40">
        <v>3620</v>
      </c>
      <c r="F22" s="34">
        <v>3.8314987298899239</v>
      </c>
    </row>
    <row r="23" spans="1:6" ht="25.5" x14ac:dyDescent="0.2">
      <c r="A23" s="39" t="s">
        <v>62</v>
      </c>
      <c r="B23" s="36" t="s">
        <v>63</v>
      </c>
      <c r="C23" s="40">
        <v>70462</v>
      </c>
      <c r="D23" s="40">
        <v>16850</v>
      </c>
      <c r="E23" s="40">
        <v>13504.54</v>
      </c>
      <c r="F23" s="34">
        <v>80.145637982195851</v>
      </c>
    </row>
    <row r="24" spans="1:6" ht="25.5" x14ac:dyDescent="0.2">
      <c r="A24" s="39" t="s">
        <v>64</v>
      </c>
      <c r="B24" s="36" t="s">
        <v>65</v>
      </c>
      <c r="C24" s="40">
        <v>1687767</v>
      </c>
      <c r="D24" s="40">
        <v>389874</v>
      </c>
      <c r="E24" s="40">
        <v>341224.62</v>
      </c>
      <c r="F24" s="34">
        <v>87.521768571384598</v>
      </c>
    </row>
    <row r="25" spans="1:6" ht="63.75" x14ac:dyDescent="0.2">
      <c r="A25" s="39" t="s">
        <v>136</v>
      </c>
      <c r="B25" s="36" t="s">
        <v>137</v>
      </c>
      <c r="C25" s="40">
        <v>352412</v>
      </c>
      <c r="D25" s="40">
        <v>352412</v>
      </c>
      <c r="E25" s="40">
        <v>0</v>
      </c>
      <c r="F25" s="34">
        <v>0</v>
      </c>
    </row>
    <row r="26" spans="1:6" ht="25.5" x14ac:dyDescent="0.2">
      <c r="A26" s="39" t="s">
        <v>66</v>
      </c>
      <c r="B26" s="36" t="s">
        <v>67</v>
      </c>
      <c r="C26" s="40">
        <v>947496</v>
      </c>
      <c r="D26" s="40">
        <v>237207</v>
      </c>
      <c r="E26" s="40">
        <v>194305.36</v>
      </c>
      <c r="F26" s="34">
        <v>81.913838967652723</v>
      </c>
    </row>
    <row r="27" spans="1:6" ht="38.25" x14ac:dyDescent="0.2">
      <c r="A27" s="39" t="s">
        <v>68</v>
      </c>
      <c r="B27" s="36" t="s">
        <v>69</v>
      </c>
      <c r="C27" s="40">
        <v>234767</v>
      </c>
      <c r="D27" s="40">
        <v>46049</v>
      </c>
      <c r="E27" s="40">
        <v>46049</v>
      </c>
      <c r="F27" s="34">
        <v>100</v>
      </c>
    </row>
    <row r="28" spans="1:6" s="37" customFormat="1" ht="51" x14ac:dyDescent="0.2">
      <c r="A28" s="39" t="s">
        <v>138</v>
      </c>
      <c r="B28" s="36" t="s">
        <v>139</v>
      </c>
      <c r="C28" s="40">
        <v>279765</v>
      </c>
      <c r="D28" s="40">
        <v>279765</v>
      </c>
      <c r="E28" s="40">
        <v>59212.92</v>
      </c>
      <c r="F28" s="34">
        <v>21.165235108037102</v>
      </c>
    </row>
    <row r="29" spans="1:6" x14ac:dyDescent="0.2">
      <c r="A29" s="4" t="s">
        <v>18</v>
      </c>
      <c r="B29" s="5" t="s">
        <v>19</v>
      </c>
      <c r="C29" s="41">
        <v>346656</v>
      </c>
      <c r="D29" s="41">
        <v>0</v>
      </c>
      <c r="E29" s="41">
        <v>0</v>
      </c>
      <c r="F29" s="41">
        <v>0</v>
      </c>
    </row>
    <row r="30" spans="1:6" ht="51" x14ac:dyDescent="0.2">
      <c r="A30" s="6" t="s">
        <v>70</v>
      </c>
      <c r="B30" s="7" t="s">
        <v>71</v>
      </c>
      <c r="C30" s="41">
        <v>346656</v>
      </c>
      <c r="D30" s="41">
        <v>0</v>
      </c>
      <c r="E30" s="41">
        <v>0</v>
      </c>
      <c r="F30" s="41">
        <v>0</v>
      </c>
    </row>
    <row r="31" spans="1:6" x14ac:dyDescent="0.2">
      <c r="A31" s="4" t="s">
        <v>34</v>
      </c>
      <c r="B31" s="5" t="s">
        <v>35</v>
      </c>
      <c r="C31" s="23">
        <v>1726895</v>
      </c>
      <c r="D31" s="23">
        <v>455458</v>
      </c>
      <c r="E31" s="23">
        <v>361549.86</v>
      </c>
      <c r="F31" s="35">
        <v>79.381602694430654</v>
      </c>
    </row>
    <row r="32" spans="1:6" ht="25.5" x14ac:dyDescent="0.2">
      <c r="A32" s="6" t="s">
        <v>72</v>
      </c>
      <c r="B32" s="7" t="s">
        <v>73</v>
      </c>
      <c r="C32" s="42">
        <v>1700345</v>
      </c>
      <c r="D32" s="42">
        <v>428908</v>
      </c>
      <c r="E32" s="42">
        <v>361549.86</v>
      </c>
      <c r="F32" s="34">
        <v>84.295433985843118</v>
      </c>
    </row>
    <row r="33" spans="1:6" ht="38.25" x14ac:dyDescent="0.2">
      <c r="A33" s="6" t="s">
        <v>74</v>
      </c>
      <c r="B33" s="7" t="s">
        <v>75</v>
      </c>
      <c r="C33" s="42">
        <v>26550</v>
      </c>
      <c r="D33" s="42">
        <v>26550</v>
      </c>
      <c r="E33" s="42">
        <v>0</v>
      </c>
      <c r="F33" s="34">
        <v>0</v>
      </c>
    </row>
    <row r="34" spans="1:6" ht="31.5" x14ac:dyDescent="0.2">
      <c r="A34" s="10" t="s">
        <v>76</v>
      </c>
      <c r="B34" s="11" t="s">
        <v>128</v>
      </c>
      <c r="C34" s="12">
        <f>C35+C36+C40</f>
        <v>27764795</v>
      </c>
      <c r="D34" s="12">
        <f t="shared" ref="D34:E34" si="2">D35+D36+D40</f>
        <v>9608862</v>
      </c>
      <c r="E34" s="12">
        <f t="shared" si="2"/>
        <v>5967242.169999999</v>
      </c>
      <c r="F34" s="16">
        <f t="shared" ref="F34:F58" si="3">IF(D34=0,0,(E34/D34)*100)</f>
        <v>62.101445207559422</v>
      </c>
    </row>
    <row r="35" spans="1:6" ht="25.5" x14ac:dyDescent="0.2">
      <c r="A35" s="6" t="s">
        <v>46</v>
      </c>
      <c r="B35" s="7" t="s">
        <v>47</v>
      </c>
      <c r="C35" s="44">
        <v>1654220</v>
      </c>
      <c r="D35" s="44">
        <v>392430</v>
      </c>
      <c r="E35" s="44">
        <v>332313.3</v>
      </c>
      <c r="F35" s="17">
        <f t="shared" si="3"/>
        <v>84.680911245317631</v>
      </c>
    </row>
    <row r="36" spans="1:6" x14ac:dyDescent="0.2">
      <c r="A36" s="4" t="s">
        <v>10</v>
      </c>
      <c r="B36" s="5" t="s">
        <v>11</v>
      </c>
      <c r="C36" s="23">
        <v>9198606</v>
      </c>
      <c r="D36" s="23">
        <v>4039607</v>
      </c>
      <c r="E36" s="23">
        <v>2255317.84</v>
      </c>
      <c r="F36" s="18">
        <f t="shared" si="3"/>
        <v>55.830130010171771</v>
      </c>
    </row>
    <row r="37" spans="1:6" ht="25.5" x14ac:dyDescent="0.2">
      <c r="A37" s="6" t="s">
        <v>12</v>
      </c>
      <c r="B37" s="7" t="s">
        <v>13</v>
      </c>
      <c r="C37" s="45">
        <v>4605636</v>
      </c>
      <c r="D37" s="45">
        <v>1893523</v>
      </c>
      <c r="E37" s="45">
        <v>1398476.39</v>
      </c>
      <c r="F37" s="17">
        <f t="shared" si="3"/>
        <v>73.855791030792858</v>
      </c>
    </row>
    <row r="38" spans="1:6" ht="38.25" x14ac:dyDescent="0.2">
      <c r="A38" s="6" t="s">
        <v>14</v>
      </c>
      <c r="B38" s="7" t="s">
        <v>15</v>
      </c>
      <c r="C38" s="45">
        <v>4592970</v>
      </c>
      <c r="D38" s="45">
        <v>2146084</v>
      </c>
      <c r="E38" s="45">
        <v>856841.45</v>
      </c>
      <c r="F38" s="17">
        <f t="shared" si="3"/>
        <v>39.925811384829295</v>
      </c>
    </row>
    <row r="39" spans="1:6" ht="25.5" x14ac:dyDescent="0.2">
      <c r="A39" s="6" t="s">
        <v>16</v>
      </c>
      <c r="B39" s="7" t="s">
        <v>17</v>
      </c>
      <c r="C39" s="8">
        <v>731347</v>
      </c>
      <c r="D39" s="8">
        <v>203169</v>
      </c>
      <c r="E39" s="8">
        <v>0</v>
      </c>
      <c r="F39" s="17">
        <f t="shared" si="3"/>
        <v>0</v>
      </c>
    </row>
    <row r="40" spans="1:6" x14ac:dyDescent="0.2">
      <c r="A40" s="4" t="s">
        <v>18</v>
      </c>
      <c r="B40" s="5" t="s">
        <v>19</v>
      </c>
      <c r="C40" s="23">
        <v>16911969</v>
      </c>
      <c r="D40" s="23">
        <v>5176825</v>
      </c>
      <c r="E40" s="23">
        <v>3379611.0299999993</v>
      </c>
      <c r="F40" s="18">
        <f t="shared" si="3"/>
        <v>65.283470660105365</v>
      </c>
    </row>
    <row r="41" spans="1:6" ht="25.5" x14ac:dyDescent="0.2">
      <c r="A41" s="6" t="s">
        <v>77</v>
      </c>
      <c r="B41" s="7" t="s">
        <v>78</v>
      </c>
      <c r="C41" s="46">
        <v>39520</v>
      </c>
      <c r="D41" s="46">
        <v>34220</v>
      </c>
      <c r="E41" s="46">
        <v>0</v>
      </c>
      <c r="F41" s="17">
        <f t="shared" si="3"/>
        <v>0</v>
      </c>
    </row>
    <row r="42" spans="1:6" ht="25.5" x14ac:dyDescent="0.2">
      <c r="A42" s="6" t="s">
        <v>79</v>
      </c>
      <c r="B42" s="7" t="s">
        <v>80</v>
      </c>
      <c r="C42" s="46">
        <v>12740</v>
      </c>
      <c r="D42" s="46">
        <v>3185</v>
      </c>
      <c r="E42" s="46">
        <v>423.96</v>
      </c>
      <c r="F42" s="17">
        <f t="shared" si="3"/>
        <v>13.311145996860283</v>
      </c>
    </row>
    <row r="43" spans="1:6" ht="38.25" x14ac:dyDescent="0.2">
      <c r="A43" s="6" t="s">
        <v>81</v>
      </c>
      <c r="B43" s="7" t="s">
        <v>82</v>
      </c>
      <c r="C43" s="46">
        <v>10620</v>
      </c>
      <c r="D43" s="46">
        <v>2655</v>
      </c>
      <c r="E43" s="46">
        <v>0</v>
      </c>
      <c r="F43" s="17">
        <f t="shared" si="3"/>
        <v>0</v>
      </c>
    </row>
    <row r="44" spans="1:6" ht="25.5" x14ac:dyDescent="0.2">
      <c r="A44" s="6" t="s">
        <v>83</v>
      </c>
      <c r="B44" s="7" t="s">
        <v>84</v>
      </c>
      <c r="C44" s="46">
        <v>22065</v>
      </c>
      <c r="D44" s="46">
        <v>5021</v>
      </c>
      <c r="E44" s="46">
        <v>0</v>
      </c>
      <c r="F44" s="17">
        <f t="shared" si="3"/>
        <v>0</v>
      </c>
    </row>
    <row r="45" spans="1:6" ht="51" x14ac:dyDescent="0.2">
      <c r="A45" s="6" t="s">
        <v>20</v>
      </c>
      <c r="B45" s="7" t="s">
        <v>21</v>
      </c>
      <c r="C45" s="46">
        <v>8070235</v>
      </c>
      <c r="D45" s="46">
        <v>2304570</v>
      </c>
      <c r="E45" s="46">
        <v>2069500.55</v>
      </c>
      <c r="F45" s="17">
        <f t="shared" si="3"/>
        <v>89.799856372338439</v>
      </c>
    </row>
    <row r="46" spans="1:6" x14ac:dyDescent="0.2">
      <c r="A46" s="6" t="s">
        <v>22</v>
      </c>
      <c r="B46" s="7" t="s">
        <v>23</v>
      </c>
      <c r="C46" s="46">
        <v>3263459</v>
      </c>
      <c r="D46" s="46">
        <v>942499</v>
      </c>
      <c r="E46" s="46">
        <v>624428.07999999996</v>
      </c>
      <c r="F46" s="17">
        <f t="shared" si="3"/>
        <v>66.252386474680605</v>
      </c>
    </row>
    <row r="47" spans="1:6" ht="25.5" x14ac:dyDescent="0.2">
      <c r="A47" s="6" t="s">
        <v>24</v>
      </c>
      <c r="B47" s="7" t="s">
        <v>25</v>
      </c>
      <c r="C47" s="46">
        <v>1468491</v>
      </c>
      <c r="D47" s="46">
        <v>403477</v>
      </c>
      <c r="E47" s="46">
        <v>319672.21999999997</v>
      </c>
      <c r="F47" s="17">
        <f t="shared" si="3"/>
        <v>79.229353841730742</v>
      </c>
    </row>
    <row r="48" spans="1:6" ht="63.75" x14ac:dyDescent="0.2">
      <c r="A48" s="6" t="s">
        <v>26</v>
      </c>
      <c r="B48" s="7" t="s">
        <v>27</v>
      </c>
      <c r="C48" s="46">
        <v>359487</v>
      </c>
      <c r="D48" s="46">
        <v>80328</v>
      </c>
      <c r="E48" s="46">
        <v>50172.15</v>
      </c>
      <c r="F48" s="17">
        <f t="shared" si="3"/>
        <v>62.459105168807895</v>
      </c>
    </row>
    <row r="49" spans="1:6" ht="38.25" x14ac:dyDescent="0.2">
      <c r="A49" s="6" t="s">
        <v>28</v>
      </c>
      <c r="B49" s="7" t="s">
        <v>29</v>
      </c>
      <c r="C49" s="46">
        <v>175000</v>
      </c>
      <c r="D49" s="46">
        <v>68736</v>
      </c>
      <c r="E49" s="46">
        <v>53923.42</v>
      </c>
      <c r="F49" s="17">
        <f t="shared" si="3"/>
        <v>78.450040735567967</v>
      </c>
    </row>
    <row r="50" spans="1:6" x14ac:dyDescent="0.2">
      <c r="A50" s="6" t="s">
        <v>30</v>
      </c>
      <c r="B50" s="7" t="s">
        <v>31</v>
      </c>
      <c r="C50" s="46">
        <v>57272</v>
      </c>
      <c r="D50" s="46">
        <v>23865</v>
      </c>
      <c r="E50" s="46">
        <v>22990.65</v>
      </c>
      <c r="F50" s="17">
        <f t="shared" si="3"/>
        <v>96.336266499057203</v>
      </c>
    </row>
    <row r="51" spans="1:6" ht="25.5" x14ac:dyDescent="0.2">
      <c r="A51" s="6" t="s">
        <v>32</v>
      </c>
      <c r="B51" s="7" t="s">
        <v>33</v>
      </c>
      <c r="C51" s="46">
        <v>3433080</v>
      </c>
      <c r="D51" s="46">
        <v>1308269</v>
      </c>
      <c r="E51" s="46">
        <v>238500</v>
      </c>
      <c r="F51" s="17">
        <f t="shared" si="3"/>
        <v>18.230195777779645</v>
      </c>
    </row>
    <row r="52" spans="1:6" ht="31.5" x14ac:dyDescent="0.2">
      <c r="A52" s="10" t="s">
        <v>85</v>
      </c>
      <c r="B52" s="11" t="s">
        <v>86</v>
      </c>
      <c r="C52" s="12">
        <f>C53+C54+C56</f>
        <v>14896192</v>
      </c>
      <c r="D52" s="12">
        <f t="shared" ref="D52:E52" si="4">D53+D54+D56</f>
        <v>4353795</v>
      </c>
      <c r="E52" s="12">
        <f t="shared" si="4"/>
        <v>2908130.37</v>
      </c>
      <c r="F52" s="16">
        <f t="shared" si="3"/>
        <v>66.795298584338497</v>
      </c>
    </row>
    <row r="53" spans="1:6" ht="25.5" x14ac:dyDescent="0.2">
      <c r="A53" s="6" t="s">
        <v>46</v>
      </c>
      <c r="B53" s="7" t="s">
        <v>47</v>
      </c>
      <c r="C53" s="47">
        <v>1123254</v>
      </c>
      <c r="D53" s="47">
        <v>266962</v>
      </c>
      <c r="E53" s="47">
        <v>257209.86</v>
      </c>
      <c r="F53" s="17">
        <f t="shared" si="3"/>
        <v>96.346993205025427</v>
      </c>
    </row>
    <row r="54" spans="1:6" x14ac:dyDescent="0.2">
      <c r="A54" s="4" t="s">
        <v>48</v>
      </c>
      <c r="B54" s="5" t="s">
        <v>49</v>
      </c>
      <c r="C54" s="23">
        <v>3167895</v>
      </c>
      <c r="D54" s="23">
        <v>915436</v>
      </c>
      <c r="E54" s="23">
        <v>631533.43999999994</v>
      </c>
      <c r="F54" s="18">
        <f t="shared" si="3"/>
        <v>68.987175509811721</v>
      </c>
    </row>
    <row r="55" spans="1:6" x14ac:dyDescent="0.2">
      <c r="A55" s="6" t="s">
        <v>87</v>
      </c>
      <c r="B55" s="7" t="s">
        <v>88</v>
      </c>
      <c r="C55" s="48">
        <v>3167895</v>
      </c>
      <c r="D55" s="48">
        <v>915436</v>
      </c>
      <c r="E55" s="48">
        <v>631533.43999999994</v>
      </c>
      <c r="F55" s="17">
        <f t="shared" si="3"/>
        <v>68.987175509811721</v>
      </c>
    </row>
    <row r="56" spans="1:6" x14ac:dyDescent="0.2">
      <c r="A56" s="4" t="s">
        <v>89</v>
      </c>
      <c r="B56" s="5" t="s">
        <v>90</v>
      </c>
      <c r="C56" s="23">
        <v>10605043</v>
      </c>
      <c r="D56" s="23">
        <v>3171397</v>
      </c>
      <c r="E56" s="23">
        <v>2019387.07</v>
      </c>
      <c r="F56" s="18">
        <f t="shared" si="3"/>
        <v>63.675000953838321</v>
      </c>
    </row>
    <row r="57" spans="1:6" x14ac:dyDescent="0.2">
      <c r="A57" s="6" t="s">
        <v>91</v>
      </c>
      <c r="B57" s="7" t="s">
        <v>92</v>
      </c>
      <c r="C57" s="48">
        <v>2840668</v>
      </c>
      <c r="D57" s="48">
        <v>821738</v>
      </c>
      <c r="E57" s="48">
        <v>556511.74</v>
      </c>
      <c r="F57" s="17">
        <f t="shared" si="3"/>
        <v>67.723744064409814</v>
      </c>
    </row>
    <row r="58" spans="1:6" x14ac:dyDescent="0.2">
      <c r="A58" s="6" t="s">
        <v>93</v>
      </c>
      <c r="B58" s="7" t="s">
        <v>94</v>
      </c>
      <c r="C58" s="48">
        <v>1058670</v>
      </c>
      <c r="D58" s="48">
        <v>324179</v>
      </c>
      <c r="E58" s="48">
        <v>205529.46</v>
      </c>
      <c r="F58" s="17">
        <f t="shared" si="3"/>
        <v>63.399991979739589</v>
      </c>
    </row>
    <row r="59" spans="1:6" ht="25.5" x14ac:dyDescent="0.2">
      <c r="A59" s="6" t="s">
        <v>95</v>
      </c>
      <c r="B59" s="7" t="s">
        <v>96</v>
      </c>
      <c r="C59" s="48">
        <v>5673072</v>
      </c>
      <c r="D59" s="48">
        <v>1663127</v>
      </c>
      <c r="E59" s="48">
        <v>1127893.8500000001</v>
      </c>
      <c r="F59" s="17">
        <f t="shared" ref="F59:F77" si="5">IF(D59=0,0,(E59/D59)*100)</f>
        <v>67.817662150876032</v>
      </c>
    </row>
    <row r="60" spans="1:6" ht="25.5" x14ac:dyDescent="0.2">
      <c r="A60" s="6" t="s">
        <v>97</v>
      </c>
      <c r="B60" s="7" t="s">
        <v>98</v>
      </c>
      <c r="C60" s="48">
        <v>653373</v>
      </c>
      <c r="D60" s="48">
        <v>184873</v>
      </c>
      <c r="E60" s="48">
        <v>129452.02</v>
      </c>
      <c r="F60" s="17">
        <f t="shared" si="5"/>
        <v>70.022134113688864</v>
      </c>
    </row>
    <row r="61" spans="1:6" x14ac:dyDescent="0.2">
      <c r="A61" s="6" t="s">
        <v>99</v>
      </c>
      <c r="B61" s="7" t="s">
        <v>100</v>
      </c>
      <c r="C61" s="48">
        <v>379260</v>
      </c>
      <c r="D61" s="48">
        <v>177480</v>
      </c>
      <c r="E61" s="48">
        <v>0</v>
      </c>
      <c r="F61" s="17">
        <f t="shared" si="5"/>
        <v>0</v>
      </c>
    </row>
    <row r="62" spans="1:6" ht="47.25" x14ac:dyDescent="0.2">
      <c r="A62" s="10" t="s">
        <v>101</v>
      </c>
      <c r="B62" s="11" t="s">
        <v>102</v>
      </c>
      <c r="C62" s="12">
        <f>C63+C64+C66+C68</f>
        <v>9249038</v>
      </c>
      <c r="D62" s="12">
        <f t="shared" ref="D62:E62" si="6">D63+D64+D66+D68</f>
        <v>5959268</v>
      </c>
      <c r="E62" s="12">
        <f t="shared" si="6"/>
        <v>867951.37</v>
      </c>
      <c r="F62" s="16">
        <f t="shared" si="5"/>
        <v>14.564731272364323</v>
      </c>
    </row>
    <row r="63" spans="1:6" ht="25.5" x14ac:dyDescent="0.2">
      <c r="A63" s="6" t="s">
        <v>46</v>
      </c>
      <c r="B63" s="7" t="s">
        <v>47</v>
      </c>
      <c r="C63" s="50">
        <v>1838524</v>
      </c>
      <c r="D63" s="50">
        <v>473041</v>
      </c>
      <c r="E63" s="50">
        <v>386427.26</v>
      </c>
      <c r="F63" s="17">
        <f t="shared" si="5"/>
        <v>81.69001418481696</v>
      </c>
    </row>
    <row r="64" spans="1:6" s="33" customFormat="1" x14ac:dyDescent="0.2">
      <c r="A64" s="26" t="s">
        <v>18</v>
      </c>
      <c r="B64" s="43" t="s">
        <v>19</v>
      </c>
      <c r="C64" s="23">
        <v>224250</v>
      </c>
      <c r="D64" s="23">
        <v>224250</v>
      </c>
      <c r="E64" s="23">
        <v>4850</v>
      </c>
      <c r="F64" s="18">
        <f t="shared" si="5"/>
        <v>2.1627647714604237</v>
      </c>
    </row>
    <row r="65" spans="1:6" s="49" customFormat="1" ht="25.5" x14ac:dyDescent="0.2">
      <c r="A65" s="51" t="s">
        <v>32</v>
      </c>
      <c r="B65" s="55" t="s">
        <v>33</v>
      </c>
      <c r="C65" s="52">
        <v>224250</v>
      </c>
      <c r="D65" s="52">
        <v>224250</v>
      </c>
      <c r="E65" s="52">
        <v>4850</v>
      </c>
      <c r="F65" s="17">
        <f t="shared" si="5"/>
        <v>2.1627647714604237</v>
      </c>
    </row>
    <row r="66" spans="1:6" s="33" customFormat="1" x14ac:dyDescent="0.2">
      <c r="A66" s="26" t="s">
        <v>103</v>
      </c>
      <c r="B66" s="43" t="s">
        <v>104</v>
      </c>
      <c r="C66" s="23">
        <v>3622249</v>
      </c>
      <c r="D66" s="23">
        <v>1697962</v>
      </c>
      <c r="E66" s="23">
        <v>476674.11</v>
      </c>
      <c r="F66" s="18">
        <f t="shared" si="5"/>
        <v>28.073308472156622</v>
      </c>
    </row>
    <row r="67" spans="1:6" x14ac:dyDescent="0.2">
      <c r="A67" s="53" t="s">
        <v>105</v>
      </c>
      <c r="B67" s="55" t="s">
        <v>106</v>
      </c>
      <c r="C67" s="54">
        <v>3622249</v>
      </c>
      <c r="D67" s="54">
        <v>1697962</v>
      </c>
      <c r="E67" s="54">
        <v>476674.11</v>
      </c>
      <c r="F67" s="17">
        <f t="shared" si="5"/>
        <v>28.073308472156622</v>
      </c>
    </row>
    <row r="68" spans="1:6" s="33" customFormat="1" x14ac:dyDescent="0.2">
      <c r="A68" s="26" t="s">
        <v>40</v>
      </c>
      <c r="B68" s="43" t="s">
        <v>41</v>
      </c>
      <c r="C68" s="23">
        <v>3564015</v>
      </c>
      <c r="D68" s="23">
        <v>3564015</v>
      </c>
      <c r="E68" s="23">
        <v>0</v>
      </c>
      <c r="F68" s="17">
        <f t="shared" si="5"/>
        <v>0</v>
      </c>
    </row>
    <row r="69" spans="1:6" ht="25.5" x14ac:dyDescent="0.2">
      <c r="A69" s="53" t="s">
        <v>107</v>
      </c>
      <c r="B69" s="55" t="s">
        <v>108</v>
      </c>
      <c r="C69" s="54">
        <v>3564015</v>
      </c>
      <c r="D69" s="54">
        <v>3564015</v>
      </c>
      <c r="E69" s="54">
        <v>0</v>
      </c>
      <c r="F69" s="17">
        <f t="shared" si="5"/>
        <v>0</v>
      </c>
    </row>
    <row r="70" spans="1:6" ht="15.75" x14ac:dyDescent="0.2">
      <c r="A70" s="10" t="s">
        <v>111</v>
      </c>
      <c r="B70" s="11" t="s">
        <v>129</v>
      </c>
      <c r="C70" s="12">
        <f>C71+C72+C74</f>
        <v>4580783</v>
      </c>
      <c r="D70" s="12">
        <f>D71+D72+D74</f>
        <v>1205139</v>
      </c>
      <c r="E70" s="12">
        <f>E71+E72+E74</f>
        <v>798679.37</v>
      </c>
      <c r="F70" s="16">
        <f t="shared" si="5"/>
        <v>66.272800896826013</v>
      </c>
    </row>
    <row r="71" spans="1:6" ht="25.5" x14ac:dyDescent="0.2">
      <c r="A71" s="6" t="s">
        <v>46</v>
      </c>
      <c r="B71" s="7" t="s">
        <v>47</v>
      </c>
      <c r="C71" s="56">
        <v>3301471</v>
      </c>
      <c r="D71" s="56">
        <v>874539</v>
      </c>
      <c r="E71" s="56">
        <v>631679.37</v>
      </c>
      <c r="F71" s="17">
        <f t="shared" si="5"/>
        <v>72.229982882410042</v>
      </c>
    </row>
    <row r="72" spans="1:6" s="33" customFormat="1" x14ac:dyDescent="0.2">
      <c r="A72" s="26" t="s">
        <v>109</v>
      </c>
      <c r="B72" s="32" t="s">
        <v>110</v>
      </c>
      <c r="C72" s="23">
        <v>30000</v>
      </c>
      <c r="D72" s="23">
        <v>30000</v>
      </c>
      <c r="E72" s="23">
        <v>0</v>
      </c>
      <c r="F72" s="18">
        <f t="shared" si="5"/>
        <v>0</v>
      </c>
    </row>
    <row r="73" spans="1:6" x14ac:dyDescent="0.2">
      <c r="A73" s="57" t="s">
        <v>112</v>
      </c>
      <c r="B73" s="58" t="s">
        <v>113</v>
      </c>
      <c r="C73" s="59">
        <v>30000</v>
      </c>
      <c r="D73" s="59">
        <v>30000</v>
      </c>
      <c r="E73" s="59">
        <v>0</v>
      </c>
      <c r="F73" s="17">
        <f t="shared" si="5"/>
        <v>0</v>
      </c>
    </row>
    <row r="74" spans="1:6" s="33" customFormat="1" x14ac:dyDescent="0.2">
      <c r="A74" s="26" t="s">
        <v>114</v>
      </c>
      <c r="B74" s="32" t="s">
        <v>115</v>
      </c>
      <c r="C74" s="23">
        <v>1249312</v>
      </c>
      <c r="D74" s="23">
        <v>300600</v>
      </c>
      <c r="E74" s="23">
        <v>167000</v>
      </c>
      <c r="F74" s="18">
        <f t="shared" si="5"/>
        <v>55.555555555555557</v>
      </c>
    </row>
    <row r="75" spans="1:6" x14ac:dyDescent="0.2">
      <c r="A75" s="57" t="s">
        <v>116</v>
      </c>
      <c r="B75" s="58" t="s">
        <v>117</v>
      </c>
      <c r="C75" s="59">
        <v>1202700</v>
      </c>
      <c r="D75" s="59">
        <v>300600</v>
      </c>
      <c r="E75" s="59">
        <v>167000</v>
      </c>
      <c r="F75" s="17">
        <f t="shared" si="5"/>
        <v>55.555555555555557</v>
      </c>
    </row>
    <row r="76" spans="1:6" x14ac:dyDescent="0.2">
      <c r="A76" s="57" t="s">
        <v>118</v>
      </c>
      <c r="B76" s="58" t="s">
        <v>119</v>
      </c>
      <c r="C76" s="59">
        <v>46612</v>
      </c>
      <c r="D76" s="59">
        <v>0</v>
      </c>
      <c r="E76" s="59">
        <v>0</v>
      </c>
      <c r="F76" s="17">
        <f t="shared" si="5"/>
        <v>0</v>
      </c>
    </row>
    <row r="77" spans="1:6" ht="16.5" thickBot="1" x14ac:dyDescent="0.25">
      <c r="A77" s="10" t="s">
        <v>120</v>
      </c>
      <c r="B77" s="11" t="s">
        <v>130</v>
      </c>
      <c r="C77" s="12">
        <f>C70+C62+C52+C34+C14+C5</f>
        <v>240567462</v>
      </c>
      <c r="D77" s="12">
        <f t="shared" ref="D77:E77" si="7">D70+D62+D52+D34+D14+D5</f>
        <v>74150001</v>
      </c>
      <c r="E77" s="12">
        <f t="shared" si="7"/>
        <v>49714835.079999998</v>
      </c>
      <c r="F77" s="16">
        <f t="shared" si="5"/>
        <v>67.046303991283835</v>
      </c>
    </row>
    <row r="78" spans="1:6" ht="19.5" thickBot="1" x14ac:dyDescent="0.35">
      <c r="A78" s="72" t="s">
        <v>131</v>
      </c>
      <c r="B78" s="73"/>
      <c r="C78" s="73"/>
      <c r="D78" s="73"/>
      <c r="E78" s="73"/>
      <c r="F78" s="74"/>
    </row>
    <row r="79" spans="1:6" ht="38.25" x14ac:dyDescent="0.2">
      <c r="A79" s="9" t="s">
        <v>1</v>
      </c>
      <c r="B79" s="9" t="s">
        <v>2</v>
      </c>
      <c r="C79" s="9" t="s">
        <v>3</v>
      </c>
      <c r="D79" s="9" t="s">
        <v>4</v>
      </c>
      <c r="E79" s="9" t="s">
        <v>5</v>
      </c>
      <c r="F79" s="9" t="s">
        <v>127</v>
      </c>
    </row>
    <row r="80" spans="1:6" ht="15.75" x14ac:dyDescent="0.2">
      <c r="A80" s="10" t="s">
        <v>6</v>
      </c>
      <c r="B80" s="11" t="s">
        <v>7</v>
      </c>
      <c r="C80" s="12">
        <f>C81</f>
        <v>65500</v>
      </c>
      <c r="D80" s="12">
        <f t="shared" ref="D80:E80" si="8">D81</f>
        <v>16375</v>
      </c>
      <c r="E80" s="12">
        <f t="shared" si="8"/>
        <v>0</v>
      </c>
      <c r="F80" s="16">
        <f>SUM(E80/D80*100)</f>
        <v>0</v>
      </c>
    </row>
    <row r="81" spans="1:6" ht="51" x14ac:dyDescent="0.2">
      <c r="A81" s="6" t="s">
        <v>8</v>
      </c>
      <c r="B81" s="7" t="s">
        <v>9</v>
      </c>
      <c r="C81" s="60">
        <v>65500</v>
      </c>
      <c r="D81" s="60">
        <v>16375</v>
      </c>
      <c r="E81" s="60">
        <v>0</v>
      </c>
      <c r="F81" s="22">
        <f t="shared" ref="F81:F106" si="9">SUM(E81/D81*100)</f>
        <v>0</v>
      </c>
    </row>
    <row r="82" spans="1:6" ht="15.75" x14ac:dyDescent="0.2">
      <c r="A82" s="10" t="s">
        <v>44</v>
      </c>
      <c r="B82" s="11" t="s">
        <v>45</v>
      </c>
      <c r="C82" s="12">
        <f>C83+C88</f>
        <v>7882290</v>
      </c>
      <c r="D82" s="12">
        <f t="shared" ref="D82:E82" si="10">D83+D88</f>
        <v>5891495.75</v>
      </c>
      <c r="E82" s="12">
        <f t="shared" si="10"/>
        <v>894075.48999999987</v>
      </c>
      <c r="F82" s="16">
        <f t="shared" si="9"/>
        <v>15.175696087025099</v>
      </c>
    </row>
    <row r="83" spans="1:6" s="33" customFormat="1" x14ac:dyDescent="0.2">
      <c r="A83" s="26" t="s">
        <v>48</v>
      </c>
      <c r="B83" s="32" t="s">
        <v>49</v>
      </c>
      <c r="C83" s="23">
        <v>7279330</v>
      </c>
      <c r="D83" s="23">
        <v>5288535.75</v>
      </c>
      <c r="E83" s="23">
        <v>894075.48999999987</v>
      </c>
      <c r="F83" s="23">
        <v>16.905917483870649</v>
      </c>
    </row>
    <row r="84" spans="1:6" x14ac:dyDescent="0.2">
      <c r="A84" s="61" t="s">
        <v>50</v>
      </c>
      <c r="B84" s="62" t="s">
        <v>51</v>
      </c>
      <c r="C84" s="63">
        <v>1576600</v>
      </c>
      <c r="D84" s="63">
        <v>394150</v>
      </c>
      <c r="E84" s="63">
        <v>103543.7</v>
      </c>
      <c r="F84" s="63">
        <v>26.270125586705568</v>
      </c>
    </row>
    <row r="85" spans="1:6" x14ac:dyDescent="0.2">
      <c r="A85" s="61" t="s">
        <v>52</v>
      </c>
      <c r="B85" s="62" t="s">
        <v>53</v>
      </c>
      <c r="C85" s="63">
        <v>982983</v>
      </c>
      <c r="D85" s="63">
        <v>245745.75</v>
      </c>
      <c r="E85" s="63">
        <v>790531.78999999992</v>
      </c>
      <c r="F85" s="63">
        <v>321.68686131906651</v>
      </c>
    </row>
    <row r="86" spans="1:6" x14ac:dyDescent="0.2">
      <c r="A86" s="61" t="s">
        <v>55</v>
      </c>
      <c r="B86" s="62" t="s">
        <v>53</v>
      </c>
      <c r="C86" s="63">
        <v>4642176</v>
      </c>
      <c r="D86" s="63">
        <v>4642176</v>
      </c>
      <c r="E86" s="63">
        <v>0</v>
      </c>
      <c r="F86" s="63">
        <v>0</v>
      </c>
    </row>
    <row r="87" spans="1:6" x14ac:dyDescent="0.2">
      <c r="A87" s="61" t="s">
        <v>68</v>
      </c>
      <c r="B87" s="62" t="s">
        <v>69</v>
      </c>
      <c r="C87" s="63">
        <v>77571</v>
      </c>
      <c r="D87" s="63">
        <v>6464</v>
      </c>
      <c r="E87" s="63">
        <v>0</v>
      </c>
      <c r="F87" s="63">
        <v>0</v>
      </c>
    </row>
    <row r="88" spans="1:6" s="33" customFormat="1" x14ac:dyDescent="0.2">
      <c r="A88" s="26" t="s">
        <v>40</v>
      </c>
      <c r="B88" s="32" t="s">
        <v>41</v>
      </c>
      <c r="C88" s="23">
        <v>602960</v>
      </c>
      <c r="D88" s="23">
        <v>602960</v>
      </c>
      <c r="E88" s="23">
        <v>0</v>
      </c>
      <c r="F88" s="23">
        <v>0</v>
      </c>
    </row>
    <row r="89" spans="1:6" x14ac:dyDescent="0.2">
      <c r="A89" s="61" t="s">
        <v>121</v>
      </c>
      <c r="B89" s="62" t="s">
        <v>140</v>
      </c>
      <c r="C89" s="63">
        <v>602960</v>
      </c>
      <c r="D89" s="63">
        <v>602960</v>
      </c>
      <c r="E89" s="63">
        <v>0</v>
      </c>
      <c r="F89" s="63">
        <v>0</v>
      </c>
    </row>
    <row r="90" spans="1:6" ht="31.5" x14ac:dyDescent="0.2">
      <c r="A90" s="10" t="s">
        <v>76</v>
      </c>
      <c r="B90" s="11" t="s">
        <v>128</v>
      </c>
      <c r="C90" s="12">
        <f>C91</f>
        <v>700235</v>
      </c>
      <c r="D90" s="12">
        <f t="shared" ref="D90:E90" si="11">D91</f>
        <v>175058.75</v>
      </c>
      <c r="E90" s="12">
        <f t="shared" si="11"/>
        <v>176828.25</v>
      </c>
      <c r="F90" s="16">
        <f t="shared" si="9"/>
        <v>101.01080351596249</v>
      </c>
    </row>
    <row r="91" spans="1:6" ht="15.75" x14ac:dyDescent="0.2">
      <c r="A91" s="4" t="s">
        <v>18</v>
      </c>
      <c r="B91" s="5" t="s">
        <v>19</v>
      </c>
      <c r="C91" s="23">
        <v>700235</v>
      </c>
      <c r="D91" s="23">
        <v>175058.75</v>
      </c>
      <c r="E91" s="23">
        <v>176828.25</v>
      </c>
      <c r="F91" s="16">
        <f t="shared" si="9"/>
        <v>101.01080351596249</v>
      </c>
    </row>
    <row r="92" spans="1:6" ht="51" x14ac:dyDescent="0.2">
      <c r="A92" s="6" t="s">
        <v>20</v>
      </c>
      <c r="B92" s="7" t="s">
        <v>21</v>
      </c>
      <c r="C92" s="64">
        <v>700235</v>
      </c>
      <c r="D92" s="64">
        <v>175058.75</v>
      </c>
      <c r="E92" s="64">
        <v>176828.25</v>
      </c>
      <c r="F92" s="22">
        <f t="shared" si="9"/>
        <v>101.01080351596249</v>
      </c>
    </row>
    <row r="93" spans="1:6" ht="31.5" x14ac:dyDescent="0.2">
      <c r="A93" s="10" t="s">
        <v>85</v>
      </c>
      <c r="B93" s="11" t="s">
        <v>86</v>
      </c>
      <c r="C93" s="12">
        <f>C94+C96</f>
        <v>355000</v>
      </c>
      <c r="D93" s="12">
        <f t="shared" ref="D93:E93" si="12">D94+D96</f>
        <v>118750</v>
      </c>
      <c r="E93" s="12">
        <f t="shared" si="12"/>
        <v>2100</v>
      </c>
      <c r="F93" s="16">
        <f t="shared" si="9"/>
        <v>1.7684210526315789</v>
      </c>
    </row>
    <row r="94" spans="1:6" s="33" customFormat="1" ht="15.75" x14ac:dyDescent="0.2">
      <c r="A94" s="26" t="s">
        <v>48</v>
      </c>
      <c r="B94" s="32" t="s">
        <v>49</v>
      </c>
      <c r="C94" s="23">
        <v>180000</v>
      </c>
      <c r="D94" s="23">
        <v>45000</v>
      </c>
      <c r="E94" s="23">
        <v>0</v>
      </c>
      <c r="F94" s="16">
        <f t="shared" si="9"/>
        <v>0</v>
      </c>
    </row>
    <row r="95" spans="1:6" x14ac:dyDescent="0.2">
      <c r="A95" s="65" t="s">
        <v>87</v>
      </c>
      <c r="B95" s="66" t="s">
        <v>141</v>
      </c>
      <c r="C95" s="67">
        <v>180000</v>
      </c>
      <c r="D95" s="67">
        <v>45000</v>
      </c>
      <c r="E95" s="67">
        <v>0</v>
      </c>
      <c r="F95" s="22">
        <f t="shared" si="9"/>
        <v>0</v>
      </c>
    </row>
    <row r="96" spans="1:6" s="33" customFormat="1" ht="15.75" x14ac:dyDescent="0.2">
      <c r="A96" s="26" t="s">
        <v>89</v>
      </c>
      <c r="B96" s="32" t="s">
        <v>90</v>
      </c>
      <c r="C96" s="23">
        <v>175000</v>
      </c>
      <c r="D96" s="23">
        <v>73750</v>
      </c>
      <c r="E96" s="23">
        <v>2100</v>
      </c>
      <c r="F96" s="16">
        <f t="shared" si="9"/>
        <v>2.847457627118644</v>
      </c>
    </row>
    <row r="97" spans="1:6" x14ac:dyDescent="0.2">
      <c r="A97" s="65" t="s">
        <v>91</v>
      </c>
      <c r="B97" s="66" t="s">
        <v>92</v>
      </c>
      <c r="C97" s="67">
        <v>40000</v>
      </c>
      <c r="D97" s="67">
        <v>40000</v>
      </c>
      <c r="E97" s="67">
        <v>0</v>
      </c>
      <c r="F97" s="22">
        <f t="shared" si="9"/>
        <v>0</v>
      </c>
    </row>
    <row r="98" spans="1:6" x14ac:dyDescent="0.2">
      <c r="A98" s="65" t="s">
        <v>93</v>
      </c>
      <c r="B98" s="66" t="s">
        <v>94</v>
      </c>
      <c r="C98" s="67">
        <v>100000</v>
      </c>
      <c r="D98" s="67">
        <v>25000</v>
      </c>
      <c r="E98" s="67">
        <v>2100</v>
      </c>
      <c r="F98" s="22">
        <f t="shared" si="9"/>
        <v>8.4</v>
      </c>
    </row>
    <row r="99" spans="1:6" x14ac:dyDescent="0.2">
      <c r="A99" s="65" t="s">
        <v>95</v>
      </c>
      <c r="B99" s="66" t="s">
        <v>96</v>
      </c>
      <c r="C99" s="67">
        <v>35000</v>
      </c>
      <c r="D99" s="67">
        <v>8750</v>
      </c>
      <c r="E99" s="67">
        <v>0</v>
      </c>
      <c r="F99" s="22">
        <f t="shared" si="9"/>
        <v>0</v>
      </c>
    </row>
    <row r="100" spans="1:6" ht="47.25" x14ac:dyDescent="0.2">
      <c r="A100" s="10" t="s">
        <v>101</v>
      </c>
      <c r="B100" s="11" t="s">
        <v>102</v>
      </c>
      <c r="C100" s="12">
        <f>C101+C104</f>
        <v>1474001</v>
      </c>
      <c r="D100" s="12">
        <f t="shared" ref="D100:E100" si="13">D101+D104</f>
        <v>1042481</v>
      </c>
      <c r="E100" s="12">
        <f t="shared" si="13"/>
        <v>106994</v>
      </c>
      <c r="F100" s="16">
        <f t="shared" si="9"/>
        <v>10.2634004840376</v>
      </c>
    </row>
    <row r="101" spans="1:6" s="33" customFormat="1" x14ac:dyDescent="0.2">
      <c r="A101" s="26" t="s">
        <v>40</v>
      </c>
      <c r="B101" s="32" t="s">
        <v>41</v>
      </c>
      <c r="C101" s="23">
        <v>1241954</v>
      </c>
      <c r="D101" s="23">
        <v>985481</v>
      </c>
      <c r="E101" s="23">
        <v>106994</v>
      </c>
      <c r="F101" s="18">
        <f t="shared" si="9"/>
        <v>10.857033265988893</v>
      </c>
    </row>
    <row r="102" spans="1:6" x14ac:dyDescent="0.2">
      <c r="A102" s="68" t="s">
        <v>122</v>
      </c>
      <c r="B102" s="69" t="s">
        <v>142</v>
      </c>
      <c r="C102" s="70">
        <v>164990</v>
      </c>
      <c r="D102" s="70">
        <v>164990</v>
      </c>
      <c r="E102" s="70">
        <v>0</v>
      </c>
      <c r="F102" s="22">
        <f t="shared" si="9"/>
        <v>0</v>
      </c>
    </row>
    <row r="103" spans="1:6" x14ac:dyDescent="0.2">
      <c r="A103" s="68" t="s">
        <v>123</v>
      </c>
      <c r="B103" s="69" t="s">
        <v>124</v>
      </c>
      <c r="C103" s="70">
        <v>1076964</v>
      </c>
      <c r="D103" s="70">
        <v>820491</v>
      </c>
      <c r="E103" s="70">
        <v>106994</v>
      </c>
      <c r="F103" s="22">
        <f t="shared" si="9"/>
        <v>13.04024053889683</v>
      </c>
    </row>
    <row r="104" spans="1:6" s="33" customFormat="1" x14ac:dyDescent="0.2">
      <c r="A104" s="26" t="s">
        <v>109</v>
      </c>
      <c r="B104" s="32" t="s">
        <v>110</v>
      </c>
      <c r="C104" s="23">
        <v>232047</v>
      </c>
      <c r="D104" s="23">
        <v>57000</v>
      </c>
      <c r="E104" s="23">
        <v>0</v>
      </c>
      <c r="F104" s="18">
        <f t="shared" si="9"/>
        <v>0</v>
      </c>
    </row>
    <row r="105" spans="1:6" x14ac:dyDescent="0.2">
      <c r="A105" s="68" t="s">
        <v>125</v>
      </c>
      <c r="B105" s="69" t="s">
        <v>126</v>
      </c>
      <c r="C105" s="70">
        <v>232047</v>
      </c>
      <c r="D105" s="70">
        <v>57000</v>
      </c>
      <c r="E105" s="70">
        <v>0</v>
      </c>
      <c r="F105" s="22">
        <f t="shared" si="9"/>
        <v>0</v>
      </c>
    </row>
    <row r="106" spans="1:6" ht="15.75" x14ac:dyDescent="0.2">
      <c r="A106" s="10" t="s">
        <v>120</v>
      </c>
      <c r="B106" s="11" t="s">
        <v>132</v>
      </c>
      <c r="C106" s="12">
        <f>C100+C93+C90+C82+C80</f>
        <v>10477026</v>
      </c>
      <c r="D106" s="12">
        <f t="shared" ref="D106:E106" si="14">D100+D93+D90+D82+D80</f>
        <v>7244160.5</v>
      </c>
      <c r="E106" s="12">
        <f t="shared" si="14"/>
        <v>1179997.7399999998</v>
      </c>
      <c r="F106" s="16">
        <f t="shared" si="9"/>
        <v>16.28895080389232</v>
      </c>
    </row>
    <row r="107" spans="1:6" ht="18.75" x14ac:dyDescent="0.3">
      <c r="A107" s="13"/>
      <c r="B107" s="14" t="s">
        <v>133</v>
      </c>
      <c r="C107" s="15">
        <f>C106+C77</f>
        <v>251044488</v>
      </c>
      <c r="D107" s="15">
        <f t="shared" ref="D107:E107" si="15">D106+D77</f>
        <v>81394161.5</v>
      </c>
      <c r="E107" s="15">
        <f t="shared" si="15"/>
        <v>50894832.82</v>
      </c>
      <c r="F107" s="19">
        <f>SUM(E107/D107*100)</f>
        <v>62.528849590765802</v>
      </c>
    </row>
    <row r="110" spans="1:6" ht="15.75" x14ac:dyDescent="0.25">
      <c r="B110" s="20" t="s">
        <v>143</v>
      </c>
      <c r="C110" s="21"/>
      <c r="D110" s="21" t="s">
        <v>144</v>
      </c>
    </row>
  </sheetData>
  <mergeCells count="4">
    <mergeCell ref="A2:E2"/>
    <mergeCell ref="A3:F3"/>
    <mergeCell ref="A1:F1"/>
    <mergeCell ref="A78:F78"/>
  </mergeCells>
  <pageMargins left="0.32" right="0.33" top="0.39370078740157499" bottom="0.39370078740157499" header="0" footer="0"/>
  <pageSetup paperSize="9" scale="83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Олена</cp:lastModifiedBy>
  <cp:lastPrinted>2021-04-13T13:19:06Z</cp:lastPrinted>
  <dcterms:created xsi:type="dcterms:W3CDTF">2021-04-13T12:35:47Z</dcterms:created>
  <dcterms:modified xsi:type="dcterms:W3CDTF">2023-12-22T07:54:02Z</dcterms:modified>
</cp:coreProperties>
</file>