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6\Р-70  від 23.03.26\"/>
    </mc:Choice>
  </mc:AlternateContent>
  <xr:revisionPtr revIDLastSave="0" documentId="13_ncr:1_{3C686850-4226-4C3C-8E48-0B9FAD61891D}" xr6:coauthVersionLast="47" xr6:coauthVersionMax="47" xr10:uidLastSave="{00000000-0000-0000-0000-000000000000}"/>
  <bookViews>
    <workbookView xWindow="-120" yWindow="-120" windowWidth="29040" windowHeight="15720" xr2:uid="{08205854-9B13-4906-9B07-8E53D65A4C3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7" i="1" l="1"/>
  <c r="P117" i="1" s="1"/>
  <c r="J117" i="1"/>
  <c r="O32" i="1"/>
  <c r="N32" i="1"/>
  <c r="M32" i="1"/>
  <c r="L32" i="1"/>
  <c r="K32" i="1"/>
  <c r="I32" i="1"/>
  <c r="H32" i="1"/>
  <c r="G32" i="1"/>
  <c r="F32" i="1"/>
  <c r="J37" i="1"/>
  <c r="E37" i="1"/>
  <c r="J86" i="1"/>
  <c r="E86" i="1"/>
  <c r="E32" i="1" l="1"/>
  <c r="P37" i="1"/>
  <c r="P86" i="1"/>
  <c r="J46" i="1"/>
  <c r="E46" i="1"/>
  <c r="J102" i="1"/>
  <c r="E102" i="1"/>
  <c r="O82" i="1"/>
  <c r="N82" i="1"/>
  <c r="M82" i="1"/>
  <c r="L82" i="1"/>
  <c r="K82" i="1"/>
  <c r="I82" i="1"/>
  <c r="H82" i="1"/>
  <c r="G82" i="1"/>
  <c r="F82" i="1"/>
  <c r="J84" i="1"/>
  <c r="E84" i="1"/>
  <c r="J56" i="1"/>
  <c r="E56" i="1"/>
  <c r="P56" i="1" s="1"/>
  <c r="J52" i="1"/>
  <c r="E52" i="1"/>
  <c r="J47" i="1"/>
  <c r="E47" i="1"/>
  <c r="J34" i="1"/>
  <c r="E34" i="1"/>
  <c r="E23" i="1"/>
  <c r="O22" i="1"/>
  <c r="N22" i="1"/>
  <c r="M22" i="1"/>
  <c r="L22" i="1"/>
  <c r="K22" i="1"/>
  <c r="I22" i="1"/>
  <c r="H22" i="1"/>
  <c r="G22" i="1"/>
  <c r="F22" i="1"/>
  <c r="J30" i="1"/>
  <c r="J29" i="1"/>
  <c r="E30" i="1"/>
  <c r="E29" i="1"/>
  <c r="O58" i="1"/>
  <c r="N58" i="1"/>
  <c r="M58" i="1"/>
  <c r="L58" i="1"/>
  <c r="K58" i="1"/>
  <c r="I58" i="1"/>
  <c r="H58" i="1"/>
  <c r="G58" i="1"/>
  <c r="F58" i="1"/>
  <c r="J74" i="1"/>
  <c r="E74" i="1"/>
  <c r="P102" i="1" l="1"/>
  <c r="P46" i="1"/>
  <c r="P34" i="1"/>
  <c r="P84" i="1"/>
  <c r="E82" i="1"/>
  <c r="P52" i="1"/>
  <c r="P47" i="1"/>
  <c r="E22" i="1"/>
  <c r="P29" i="1"/>
  <c r="P74" i="1"/>
  <c r="P30" i="1"/>
  <c r="J119" i="1"/>
  <c r="J118" i="1"/>
  <c r="J116" i="1"/>
  <c r="P116" i="1" s="1"/>
  <c r="J115" i="1"/>
  <c r="J112" i="1"/>
  <c r="J109" i="1"/>
  <c r="J108" i="1"/>
  <c r="J107" i="1"/>
  <c r="J106" i="1"/>
  <c r="J105" i="1"/>
  <c r="J104" i="1"/>
  <c r="J103" i="1"/>
  <c r="J101" i="1"/>
  <c r="J100" i="1"/>
  <c r="J97" i="1"/>
  <c r="J96" i="1"/>
  <c r="J95" i="1"/>
  <c r="J94" i="1"/>
  <c r="J93" i="1"/>
  <c r="J92" i="1"/>
  <c r="J91" i="1"/>
  <c r="J90" i="1"/>
  <c r="J89" i="1"/>
  <c r="J83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J66" i="1"/>
  <c r="J64" i="1"/>
  <c r="J63" i="1"/>
  <c r="J62" i="1"/>
  <c r="J61" i="1"/>
  <c r="J60" i="1"/>
  <c r="J59" i="1"/>
  <c r="E79" i="1"/>
  <c r="E80" i="1"/>
  <c r="E77" i="1"/>
  <c r="E76" i="1"/>
  <c r="E75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J39" i="1"/>
  <c r="E39" i="1"/>
  <c r="J53" i="1"/>
  <c r="J50" i="1"/>
  <c r="E53" i="1"/>
  <c r="E50" i="1"/>
  <c r="E49" i="1"/>
  <c r="J49" i="1"/>
  <c r="J44" i="1"/>
  <c r="E44" i="1"/>
  <c r="E119" i="1"/>
  <c r="E118" i="1"/>
  <c r="E115" i="1"/>
  <c r="O114" i="1"/>
  <c r="O113" i="1" s="1"/>
  <c r="N114" i="1"/>
  <c r="N113" i="1" s="1"/>
  <c r="M114" i="1"/>
  <c r="M113" i="1" s="1"/>
  <c r="L114" i="1"/>
  <c r="L113" i="1" s="1"/>
  <c r="K114" i="1"/>
  <c r="K113" i="1" s="1"/>
  <c r="I114" i="1"/>
  <c r="I113" i="1" s="1"/>
  <c r="H114" i="1"/>
  <c r="H113" i="1" s="1"/>
  <c r="G114" i="1"/>
  <c r="G113" i="1" s="1"/>
  <c r="F114" i="1"/>
  <c r="F113" i="1" s="1"/>
  <c r="E112" i="1"/>
  <c r="E111" i="1" s="1"/>
  <c r="E110" i="1" s="1"/>
  <c r="O111" i="1"/>
  <c r="O110" i="1" s="1"/>
  <c r="N111" i="1"/>
  <c r="N110" i="1" s="1"/>
  <c r="M111" i="1"/>
  <c r="M110" i="1" s="1"/>
  <c r="L111" i="1"/>
  <c r="L110" i="1" s="1"/>
  <c r="K111" i="1"/>
  <c r="K110" i="1" s="1"/>
  <c r="I111" i="1"/>
  <c r="I110" i="1" s="1"/>
  <c r="H111" i="1"/>
  <c r="H110" i="1" s="1"/>
  <c r="G111" i="1"/>
  <c r="G110" i="1" s="1"/>
  <c r="F111" i="1"/>
  <c r="F110" i="1" s="1"/>
  <c r="E108" i="1"/>
  <c r="E107" i="1"/>
  <c r="E106" i="1"/>
  <c r="E105" i="1"/>
  <c r="E104" i="1"/>
  <c r="E103" i="1"/>
  <c r="E101" i="1"/>
  <c r="E100" i="1"/>
  <c r="O99" i="1"/>
  <c r="O98" i="1" s="1"/>
  <c r="N99" i="1"/>
  <c r="N98" i="1" s="1"/>
  <c r="M99" i="1"/>
  <c r="M98" i="1" s="1"/>
  <c r="L99" i="1"/>
  <c r="L98" i="1" s="1"/>
  <c r="K99" i="1"/>
  <c r="K98" i="1" s="1"/>
  <c r="I99" i="1"/>
  <c r="I98" i="1" s="1"/>
  <c r="H99" i="1"/>
  <c r="H98" i="1" s="1"/>
  <c r="G99" i="1"/>
  <c r="G98" i="1" s="1"/>
  <c r="F99" i="1"/>
  <c r="F98" i="1" s="1"/>
  <c r="E97" i="1"/>
  <c r="E96" i="1"/>
  <c r="E95" i="1"/>
  <c r="E94" i="1"/>
  <c r="E93" i="1"/>
  <c r="E92" i="1"/>
  <c r="E91" i="1"/>
  <c r="E90" i="1"/>
  <c r="E89" i="1"/>
  <c r="O88" i="1"/>
  <c r="O87" i="1" s="1"/>
  <c r="N88" i="1"/>
  <c r="N87" i="1" s="1"/>
  <c r="M88" i="1"/>
  <c r="M87" i="1" s="1"/>
  <c r="L88" i="1"/>
  <c r="L87" i="1" s="1"/>
  <c r="K88" i="1"/>
  <c r="K87" i="1" s="1"/>
  <c r="I88" i="1"/>
  <c r="I87" i="1" s="1"/>
  <c r="H88" i="1"/>
  <c r="H87" i="1" s="1"/>
  <c r="G88" i="1"/>
  <c r="G87" i="1" s="1"/>
  <c r="F88" i="1"/>
  <c r="F87" i="1" s="1"/>
  <c r="O81" i="1"/>
  <c r="N81" i="1"/>
  <c r="M81" i="1"/>
  <c r="L81" i="1"/>
  <c r="K81" i="1"/>
  <c r="I81" i="1"/>
  <c r="H81" i="1"/>
  <c r="G81" i="1"/>
  <c r="F81" i="1"/>
  <c r="E83" i="1"/>
  <c r="E81" i="1" s="1"/>
  <c r="O57" i="1"/>
  <c r="N57" i="1"/>
  <c r="M57" i="1"/>
  <c r="L57" i="1"/>
  <c r="K57" i="1"/>
  <c r="I57" i="1"/>
  <c r="H57" i="1"/>
  <c r="G57" i="1"/>
  <c r="F57" i="1"/>
  <c r="J55" i="1"/>
  <c r="J54" i="1"/>
  <c r="J48" i="1"/>
  <c r="J45" i="1"/>
  <c r="J43" i="1"/>
  <c r="J42" i="1"/>
  <c r="J41" i="1"/>
  <c r="J40" i="1"/>
  <c r="J38" i="1"/>
  <c r="J35" i="1"/>
  <c r="J33" i="1"/>
  <c r="O31" i="1"/>
  <c r="N31" i="1"/>
  <c r="M31" i="1"/>
  <c r="L31" i="1"/>
  <c r="K31" i="1"/>
  <c r="I31" i="1"/>
  <c r="H31" i="1"/>
  <c r="G31" i="1"/>
  <c r="F31" i="1"/>
  <c r="E55" i="1"/>
  <c r="E54" i="1"/>
  <c r="E48" i="1"/>
  <c r="E45" i="1"/>
  <c r="E43" i="1"/>
  <c r="E42" i="1"/>
  <c r="E41" i="1"/>
  <c r="E40" i="1"/>
  <c r="E38" i="1"/>
  <c r="E35" i="1"/>
  <c r="E33" i="1"/>
  <c r="J21" i="1"/>
  <c r="J28" i="1"/>
  <c r="J27" i="1"/>
  <c r="J26" i="1"/>
  <c r="J25" i="1"/>
  <c r="J24" i="1"/>
  <c r="J23" i="1"/>
  <c r="O21" i="1"/>
  <c r="N21" i="1"/>
  <c r="M21" i="1"/>
  <c r="L21" i="1"/>
  <c r="K21" i="1"/>
  <c r="I21" i="1"/>
  <c r="H21" i="1"/>
  <c r="G21" i="1"/>
  <c r="F21" i="1"/>
  <c r="E28" i="1"/>
  <c r="E27" i="1"/>
  <c r="E26" i="1"/>
  <c r="E25" i="1"/>
  <c r="E24" i="1"/>
  <c r="J81" i="1" l="1"/>
  <c r="J110" i="1"/>
  <c r="P110" i="1" s="1"/>
  <c r="J113" i="1"/>
  <c r="E58" i="1"/>
  <c r="E57" i="1" s="1"/>
  <c r="L120" i="1"/>
  <c r="J111" i="1"/>
  <c r="P111" i="1" s="1"/>
  <c r="K120" i="1"/>
  <c r="O120" i="1"/>
  <c r="M120" i="1"/>
  <c r="J82" i="1"/>
  <c r="P82" i="1" s="1"/>
  <c r="N120" i="1"/>
  <c r="J58" i="1"/>
  <c r="J57" i="1" s="1"/>
  <c r="P39" i="1"/>
  <c r="J114" i="1"/>
  <c r="P79" i="1"/>
  <c r="P38" i="1"/>
  <c r="P50" i="1"/>
  <c r="P53" i="1"/>
  <c r="P49" i="1"/>
  <c r="J88" i="1"/>
  <c r="P55" i="1"/>
  <c r="E31" i="1"/>
  <c r="H120" i="1"/>
  <c r="E21" i="1"/>
  <c r="I120" i="1"/>
  <c r="P35" i="1"/>
  <c r="E88" i="1"/>
  <c r="E87" i="1" s="1"/>
  <c r="J99" i="1"/>
  <c r="J98" i="1" s="1"/>
  <c r="P43" i="1"/>
  <c r="P45" i="1"/>
  <c r="P44" i="1"/>
  <c r="F120" i="1"/>
  <c r="G120" i="1"/>
  <c r="P40" i="1"/>
  <c r="P41" i="1"/>
  <c r="P54" i="1"/>
  <c r="P42" i="1"/>
  <c r="P48" i="1"/>
  <c r="E114" i="1"/>
  <c r="E113" i="1" s="1"/>
  <c r="J32" i="1"/>
  <c r="J31" i="1" s="1"/>
  <c r="E99" i="1"/>
  <c r="E98" i="1" s="1"/>
  <c r="P33" i="1"/>
  <c r="P119" i="1"/>
  <c r="P118" i="1"/>
  <c r="P115" i="1"/>
  <c r="P112" i="1"/>
  <c r="P109" i="1"/>
  <c r="P108" i="1"/>
  <c r="P107" i="1"/>
  <c r="P106" i="1"/>
  <c r="P105" i="1"/>
  <c r="P104" i="1"/>
  <c r="P103" i="1"/>
  <c r="P101" i="1"/>
  <c r="P100" i="1"/>
  <c r="P97" i="1"/>
  <c r="P96" i="1"/>
  <c r="P95" i="1"/>
  <c r="P94" i="1"/>
  <c r="P93" i="1"/>
  <c r="P92" i="1"/>
  <c r="P91" i="1"/>
  <c r="P90" i="1"/>
  <c r="P89" i="1"/>
  <c r="P87" i="1"/>
  <c r="P83" i="1"/>
  <c r="P81" i="1"/>
  <c r="P80" i="1"/>
  <c r="P77" i="1"/>
  <c r="P76" i="1"/>
  <c r="P75" i="1"/>
  <c r="P73" i="1"/>
  <c r="P72" i="1"/>
  <c r="P71" i="1"/>
  <c r="P70" i="1"/>
  <c r="P69" i="1"/>
  <c r="P68" i="1"/>
  <c r="P67" i="1"/>
  <c r="P66" i="1"/>
  <c r="P64" i="1"/>
  <c r="P63" i="1"/>
  <c r="P62" i="1"/>
  <c r="P61" i="1"/>
  <c r="P60" i="1"/>
  <c r="P59" i="1"/>
  <c r="P28" i="1"/>
  <c r="P27" i="1"/>
  <c r="P26" i="1"/>
  <c r="P25" i="1"/>
  <c r="P24" i="1"/>
  <c r="P23" i="1"/>
  <c r="P98" i="1" l="1"/>
  <c r="P57" i="1"/>
  <c r="J120" i="1"/>
  <c r="P58" i="1"/>
  <c r="P22" i="1"/>
  <c r="P21" i="1" s="1"/>
  <c r="P88" i="1"/>
  <c r="P113" i="1"/>
  <c r="E120" i="1"/>
  <c r="P99" i="1"/>
  <c r="P31" i="1"/>
  <c r="P114" i="1"/>
  <c r="P32" i="1"/>
  <c r="P120" i="1" l="1"/>
</calcChain>
</file>

<file path=xl/sharedStrings.xml><?xml version="1.0" encoding="utf-8"?>
<sst xmlns="http://schemas.openxmlformats.org/spreadsheetml/2006/main" count="374" uniqueCount="282">
  <si>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</si>
  <si>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</si>
  <si>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</si>
  <si>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</si>
  <si>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</si>
  <si>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</si>
  <si>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</si>
  <si>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</si>
  <si>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</si>
  <si>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</si>
  <si>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</si>
  <si>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</si>
  <si>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</si>
  <si>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</si>
  <si>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</si>
  <si>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</si>
  <si>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</si>
  <si>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</si>
  <si>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Петриківська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</si>
  <si>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</si>
  <si>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</si>
  <si>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</si>
  <si>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</si>
  <si>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</si>
  <si>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</si>
  <si>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</si>
  <si>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</si>
  <si>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</si>
  <si>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</si>
  <si>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</si>
  <si>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</si>
  <si>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</si>
  <si>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</si>
  <si>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</si>
  <si>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</si>
  <si>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</si>
  <si>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</si>
  <si>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</si>
  <si>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</si>
  <si>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</si>
  <si>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</si>
  <si>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</si>
  <si>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</si>
  <si>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</si>
  <si>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Управління освіти Петриківської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</si>
  <si>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</si>
  <si>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</si>
  <si>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</si>
  <si>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</si>
  <si>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</si>
  <si>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</si>
  <si>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</si>
  <si>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</si>
  <si>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</si>
  <si>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</si>
  <si>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</si>
  <si>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</si>
  <si>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</si>
  <si>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</si>
  <si>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</si>
  <si>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</si>
  <si>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</si>
  <si>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</si>
  <si>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</si>
  <si>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</si>
  <si>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</si>
  <si>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</si>
  <si>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</si>
  <si>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</si>
  <si>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</si>
  <si>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</si>
  <si>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</si>
  <si>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</si>
  <si>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</si>
  <si>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</si>
  <si>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</si>
  <si>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</si>
  <si>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</si>
  <si>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</si>
  <si>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</si>
  <si>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</si>
  <si>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</si>
  <si>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</si>
  <si>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</si>
  <si>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</si>
  <si>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</si>
  <si>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та охорони здоров'я Петриківської селищної ради</t>
  </si>
  <si>
    <t>0810000</t>
  </si>
  <si>
    <t>0810160</t>
  </si>
  <si>
    <t>0812010</t>
  </si>
  <si>
    <t>0731</t>
  </si>
  <si>
    <t>2010</t>
  </si>
  <si>
    <t>Багатопрофільна стаціонарна медична допомога населенню</t>
  </si>
  <si>
    <t>0812111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</si>
  <si>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</si>
  <si>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</si>
  <si>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</si>
  <si>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</si>
  <si>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</si>
  <si>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</si>
  <si>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</si>
  <si>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</si>
  <si>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</si>
  <si>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</si>
  <si>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</si>
  <si>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</si>
  <si>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</si>
  <si>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0813060</t>
  </si>
  <si>
    <t>3060</t>
  </si>
  <si>
    <t>Оздоровлення громадян, які постраждали внаслідок Чорнобильської катастрофи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</si>
  <si>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</si>
  <si>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</si>
  <si>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</si>
  <si>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</si>
  <si>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0813113</t>
  </si>
  <si>
    <t>3113</t>
  </si>
  <si>
    <t>Надання малими груповими будинками комплексу соціальних послуг дітям-сиротам, дітям, позбавленим батьківського піклування, в тому числі дітям з інвалідністю, та особам з їх числа в умовах, наближених до сімейних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</si>
  <si>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</si>
  <si>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</si>
  <si>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</si>
  <si>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0813123</t>
  </si>
  <si>
    <t>3123</t>
  </si>
  <si>
    <t>Заходи державної політики з питань сім`ї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</si>
  <si>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</si>
  <si>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</si>
  <si>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</si>
  <si>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</si>
  <si>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0813210</t>
  </si>
  <si>
    <t>1050</t>
  </si>
  <si>
    <t>3210</t>
  </si>
  <si>
    <t>Організація та проведення громадських робіт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</si>
  <si>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</si>
  <si>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</si>
  <si>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</si>
  <si>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</si>
  <si>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1090</t>
  </si>
  <si>
    <t>3242</t>
  </si>
  <si>
    <t>Інші заходи у сфері соціального захисту і соціального забезпечення</t>
  </si>
  <si>
    <t>0813250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</si>
  <si>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</si>
  <si>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</si>
  <si>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0900000</t>
  </si>
  <si>
    <t>Служба у справах дітей Петриківської селищної ради</t>
  </si>
  <si>
    <t>0910000</t>
  </si>
  <si>
    <t>0910160</t>
  </si>
  <si>
    <t>1000000</t>
  </si>
  <si>
    <t>Відділ культури і мистецтва, туризму, у справах релігій, молоді та спорту</t>
  </si>
  <si>
    <t>1010000</t>
  </si>
  <si>
    <t>Відділ культури і мистецтва, туризму, у справах релігій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</si>
  <si>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</si>
  <si>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</si>
  <si>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</si>
  <si>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</si>
  <si>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</si>
  <si>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</si>
  <si>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</si>
  <si>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</si>
  <si>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</si>
  <si>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</si>
  <si>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</si>
  <si>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</si>
  <si>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</si>
  <si>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</si>
  <si>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</si>
  <si>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</si>
  <si>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</si>
  <si>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</si>
  <si>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</si>
  <si>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</si>
  <si>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</si>
  <si>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</si>
  <si>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1015051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</si>
  <si>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</si>
  <si>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</si>
  <si>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1015053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</si>
  <si>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</si>
  <si>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</si>
  <si>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1200000</t>
  </si>
  <si>
    <t>1210000</t>
  </si>
  <si>
    <t>1210160</t>
  </si>
  <si>
    <t>1213242</t>
  </si>
  <si>
    <t>1216014</t>
  </si>
  <si>
    <t>0620</t>
  </si>
  <si>
    <t>6014</t>
  </si>
  <si>
    <t>Забезпечення збору та вивезення сміття і відходів</t>
  </si>
  <si>
    <t>1216030</t>
  </si>
  <si>
    <t>6030</t>
  </si>
  <si>
    <t>Організація благоустрою населених пунктів</t>
  </si>
  <si>
    <t>1216090</t>
  </si>
  <si>
    <t>0640</t>
  </si>
  <si>
    <t>6090</t>
  </si>
  <si>
    <t>Інша діяльність у сфері житлово-комунального господарства</t>
  </si>
  <si>
    <t>1217330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</si>
  <si>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</si>
  <si>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</si>
  <si>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</si>
  <si>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</si>
  <si>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1218312</t>
  </si>
  <si>
    <t>0512</t>
  </si>
  <si>
    <t>8312</t>
  </si>
  <si>
    <t>Оброблення (відновлення, у тому числі сортування, та видалення) відходів</t>
  </si>
  <si>
    <t>1218340</t>
  </si>
  <si>
    <t>0540</t>
  </si>
  <si>
    <t>8340</t>
  </si>
  <si>
    <t>Природоохоронні заходи за рахунок цільових фондів</t>
  </si>
  <si>
    <t>3300000</t>
  </si>
  <si>
    <t>Відділ державної реєстрації Петриківської селищної ради</t>
  </si>
  <si>
    <t>3310000</t>
  </si>
  <si>
    <t>3310160</t>
  </si>
  <si>
    <t>3700000</t>
  </si>
  <si>
    <t>Фінансове управління  Петриківської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</si>
  <si>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</si>
  <si>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</si>
  <si>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</si>
  <si>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</si>
  <si>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</si>
  <si>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</si>
  <si>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</si>
  <si>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</si>
  <si>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</si>
  <si>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</si>
  <si>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</si>
  <si>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</si>
  <si>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</si>
  <si>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0454300000</t>
  </si>
  <si>
    <t>(код бюджету)</t>
  </si>
  <si>
    <t>видатків селищного бюджету на 2026 рік</t>
  </si>
  <si>
    <t>Відділ будівництва, благоустрію, житлово-комунального господарства та комунальної власності Петриківської селищної ради</t>
  </si>
  <si>
    <t>у тому числі: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</si>
  <si>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</si>
  <si>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</si>
  <si>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</si>
  <si>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</si>
  <si>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</si>
  <si>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</si>
  <si>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</si>
  <si>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</si>
  <si>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</si>
  <si>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</si>
  <si>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</si>
  <si>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</si>
  <si>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</si>
  <si>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</si>
  <si>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</si>
  <si>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</si>
  <si>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Інші заходи та заклади у сфері соціального захисту і соціального забезпечення</t>
  </si>
  <si>
    <t>субвенція з обласного бюджету на виконання доручень виборців депутатами обласної ради у 2026 році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</si>
  <si>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</si>
  <si>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</si>
  <si>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</si>
  <si>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0119770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</si>
  <si>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</si>
  <si>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</si>
  <si>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</si>
  <si>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0610180</t>
  </si>
  <si>
    <t>0611262</t>
  </si>
  <si>
    <t>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</si>
  <si>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</si>
  <si>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 xml:space="preserve"> за рахунок вільного залишку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</si>
  <si>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0618110</t>
  </si>
  <si>
    <t>0913113</t>
  </si>
  <si>
    <t>1216013</t>
  </si>
  <si>
    <t>6013</t>
  </si>
  <si>
    <t>Забезпечення діяльності водопровідно-каналізаційного господарства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</si>
  <si>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</si>
  <si>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</si>
  <si>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</si>
  <si>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</si>
  <si>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за рахунок додаткової дотацшї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</si>
  <si>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до рішення виконавчого </t>
  </si>
  <si>
    <t>комітету селищної ради</t>
  </si>
  <si>
    <t xml:space="preserve">Додаток 3 до рішення </t>
  </si>
  <si>
    <t xml:space="preserve">Петриківської селищної ради </t>
  </si>
  <si>
    <t>від 18.12.2025 року № 1149-34/VIII</t>
  </si>
  <si>
    <t xml:space="preserve">від 23 березня 2026 року </t>
  </si>
  <si>
    <t>№ 70</t>
  </si>
  <si>
    <t>(нова редакція згідно з рішенням виконкому  від 23.03.2026 р. №70)</t>
  </si>
  <si>
    <t>3718500</t>
  </si>
  <si>
    <t>8500</t>
  </si>
  <si>
    <t>Нерозподілені трансферти з державного бюджету</t>
  </si>
  <si>
    <t>Керуючий справами (секретар)  виконавчого комітету селищної ради</t>
  </si>
  <si>
    <t>Валентина БЕЛЬМАС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</si>
</sst>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0" fillId="0" borderId="0" xfId="0" applyFill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6" fillId="0" borderId="0" xfId="0" applyFont="1"/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6" fillId="0" borderId="2" xfId="0" quotePrefix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6" fillId="2" borderId="0" xfId="0" applyFont="1" applyFill="1"/>
    <xf numFmtId="4" fontId="8" fillId="2" borderId="2" xfId="0" quotePrefix="1" applyNumberFormat="1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1" fillId="0" borderId="0" xfId="1" applyFont="1" applyAlignment="1" applyProtection="1">
      <alignment vertical="center"/>
      <protection locked="0"/>
    </xf>
    <xf numFmtId="0" fontId="10" fillId="0" borderId="0" xfId="0" applyFont="1"/>
    <xf numFmtId="4" fontId="7" fillId="2" borderId="0" xfId="0" applyNumberFormat="1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 wrapText="1"/>
    </xf>
    <xf numFmtId="4" fontId="9" fillId="0" borderId="2" xfId="0" quotePrefix="1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Fill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_Дод 7 РП 30.01.12" xfId="1" xr:uid="{17691012-B7A0-42ED-924D-FF087E92A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E293-34EC-479B-B54E-6EA1A5A83881}">
  <sheetPr>
    <pageSetUpPr fitToPage="1"/>
  </sheetPr>
  <dimension ref="A1:P123"/>
  <sheetViews>
    <sheetView tabSelected="1" topLeftCell="A104" workbookViewId="0">
      <selection activeCell="D117" sqref="D117"/>
    </sheetView>
  </sheetViews>
  <sheetFormatPr defaultRowHeight="12.75" x14ac:dyDescent="0.2"/>
  <cols>
    <col min="1" max="3" width="12" customWidth="1"/>
    <col min="4" max="4" width="40.7109375" customWidth="1"/>
    <col min="5" max="5" width="13.7109375" style="1" customWidth="1"/>
    <col min="6" max="9" width="13.7109375" customWidth="1"/>
    <col min="10" max="10" width="13.7109375" style="1" customWidth="1"/>
    <col min="11" max="15" width="13.7109375" customWidth="1"/>
    <col min="16" max="16" width="14.85546875" style="1" customWidth="1"/>
  </cols>
  <sheetData>
    <row r="1" spans="1:16" ht="15.75" x14ac:dyDescent="0.25">
      <c r="L1" s="2" t="s">
        <v>0</v>
      </c>
      <c r="M1" s="2"/>
      <c r="N1" s="2"/>
      <c r="O1" s="3"/>
      <c r="P1" s="2"/>
    </row>
    <row r="2" spans="1:16" ht="15.75" x14ac:dyDescent="0.25">
      <c r="L2" s="2" t="s">
        <v>269</v>
      </c>
      <c r="M2" s="2"/>
      <c r="N2" s="2"/>
      <c r="O2" s="3"/>
      <c r="P2" s="2"/>
    </row>
    <row r="3" spans="1:16" ht="15.75" x14ac:dyDescent="0.25">
      <c r="L3" s="2" t="s">
        <v>270</v>
      </c>
      <c r="M3" s="2"/>
      <c r="N3" s="2"/>
      <c r="O3" s="3"/>
      <c r="P3" s="2"/>
    </row>
    <row r="4" spans="1:16" ht="15.75" x14ac:dyDescent="0.25">
      <c r="L4" s="2" t="s">
        <v>274</v>
      </c>
      <c r="M4" s="2"/>
      <c r="N4" s="2"/>
      <c r="O4" s="3"/>
      <c r="P4" s="2"/>
    </row>
    <row r="5" spans="1:16" ht="15.75" x14ac:dyDescent="0.25">
      <c r="L5" s="2" t="s">
        <v>275</v>
      </c>
      <c r="M5" s="2"/>
      <c r="N5" s="2"/>
      <c r="O5" s="3"/>
      <c r="P5" s="2"/>
    </row>
    <row r="6" spans="1:16" ht="15.75" x14ac:dyDescent="0.25">
      <c r="L6" s="2"/>
      <c r="M6" s="2"/>
      <c r="N6" s="2"/>
      <c r="O6" s="3"/>
      <c r="P6" s="2"/>
    </row>
    <row r="7" spans="1:16" ht="15.75" x14ac:dyDescent="0.25">
      <c r="L7" s="2" t="s">
        <v>271</v>
      </c>
      <c r="M7" s="2"/>
      <c r="N7" s="2"/>
      <c r="O7" s="3"/>
      <c r="P7" s="2"/>
    </row>
    <row r="8" spans="1:16" ht="15.75" x14ac:dyDescent="0.25">
      <c r="L8" s="2" t="s">
        <v>272</v>
      </c>
      <c r="M8" s="2"/>
      <c r="N8" s="2"/>
      <c r="O8" s="3"/>
      <c r="P8" s="2"/>
    </row>
    <row r="9" spans="1:16" s="2" customFormat="1" ht="15.75" x14ac:dyDescent="0.25">
      <c r="E9" s="3"/>
      <c r="J9" s="3"/>
      <c r="L9" s="2" t="s">
        <v>273</v>
      </c>
      <c r="O9" s="3"/>
    </row>
    <row r="10" spans="1:16" s="2" customFormat="1" ht="15.75" x14ac:dyDescent="0.25">
      <c r="E10" s="3"/>
      <c r="J10" s="3"/>
      <c r="L10" s="2" t="s">
        <v>276</v>
      </c>
      <c r="O10" s="3"/>
    </row>
    <row r="11" spans="1:16" s="2" customFormat="1" ht="18.75" x14ac:dyDescent="0.3">
      <c r="E11" s="3"/>
      <c r="J11" s="3"/>
      <c r="L11" s="32"/>
      <c r="M11" s="32"/>
      <c r="O11" s="3"/>
    </row>
    <row r="12" spans="1:16" s="2" customFormat="1" ht="18.75" x14ac:dyDescent="0.3">
      <c r="A12" s="43" t="s">
        <v>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s="2" customFormat="1" ht="18.75" x14ac:dyDescent="0.3">
      <c r="A13" s="43" t="s">
        <v>226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2" customFormat="1" ht="15.75" x14ac:dyDescent="0.25">
      <c r="A14" s="47" t="s">
        <v>224</v>
      </c>
      <c r="B14" s="47"/>
      <c r="C14" s="4"/>
      <c r="D14" s="4"/>
      <c r="E14" s="5"/>
      <c r="F14" s="4"/>
      <c r="G14" s="4"/>
      <c r="H14" s="4"/>
      <c r="I14" s="4"/>
      <c r="J14" s="5"/>
      <c r="K14" s="4"/>
      <c r="L14" s="4"/>
      <c r="M14" s="4"/>
      <c r="N14" s="4"/>
      <c r="O14" s="4"/>
      <c r="P14" s="5"/>
    </row>
    <row r="15" spans="1:16" s="2" customFormat="1" ht="15.75" x14ac:dyDescent="0.25">
      <c r="A15" s="48" t="s">
        <v>225</v>
      </c>
      <c r="B15" s="48"/>
      <c r="E15" s="3"/>
      <c r="J15" s="3"/>
      <c r="P15" s="6" t="s">
        <v>2</v>
      </c>
    </row>
    <row r="16" spans="1:16" s="7" customFormat="1" x14ac:dyDescent="0.2">
      <c r="A16" s="45" t="s">
        <v>3</v>
      </c>
      <c r="B16" s="45" t="s">
        <v>4</v>
      </c>
      <c r="C16" s="45" t="s">
        <v>5</v>
      </c>
      <c r="D16" s="46" t="s">
        <v>6</v>
      </c>
      <c r="E16" s="46" t="s">
        <v>7</v>
      </c>
      <c r="F16" s="46"/>
      <c r="G16" s="46"/>
      <c r="H16" s="46"/>
      <c r="I16" s="46"/>
      <c r="J16" s="46" t="s">
        <v>14</v>
      </c>
      <c r="K16" s="46"/>
      <c r="L16" s="46"/>
      <c r="M16" s="46"/>
      <c r="N16" s="46"/>
      <c r="O16" s="46"/>
      <c r="P16" s="46" t="s">
        <v>16</v>
      </c>
    </row>
    <row r="17" spans="1:16" s="7" customFormat="1" x14ac:dyDescent="0.2">
      <c r="A17" s="46"/>
      <c r="B17" s="46"/>
      <c r="C17" s="46"/>
      <c r="D17" s="46"/>
      <c r="E17" s="46" t="s">
        <v>8</v>
      </c>
      <c r="F17" s="46" t="s">
        <v>9</v>
      </c>
      <c r="G17" s="46" t="s">
        <v>10</v>
      </c>
      <c r="H17" s="46"/>
      <c r="I17" s="46" t="s">
        <v>13</v>
      </c>
      <c r="J17" s="46" t="s">
        <v>8</v>
      </c>
      <c r="K17" s="46" t="s">
        <v>15</v>
      </c>
      <c r="L17" s="46" t="s">
        <v>9</v>
      </c>
      <c r="M17" s="46" t="s">
        <v>10</v>
      </c>
      <c r="N17" s="46"/>
      <c r="O17" s="46" t="s">
        <v>13</v>
      </c>
      <c r="P17" s="46"/>
    </row>
    <row r="18" spans="1:16" s="7" customFormat="1" x14ac:dyDescent="0.2">
      <c r="A18" s="46"/>
      <c r="B18" s="46"/>
      <c r="C18" s="46"/>
      <c r="D18" s="46"/>
      <c r="E18" s="46"/>
      <c r="F18" s="46"/>
      <c r="G18" s="46" t="s">
        <v>11</v>
      </c>
      <c r="H18" s="46" t="s">
        <v>12</v>
      </c>
      <c r="I18" s="46"/>
      <c r="J18" s="46"/>
      <c r="K18" s="46"/>
      <c r="L18" s="46"/>
      <c r="M18" s="46" t="s">
        <v>11</v>
      </c>
      <c r="N18" s="46" t="s">
        <v>12</v>
      </c>
      <c r="O18" s="46"/>
      <c r="P18" s="46"/>
    </row>
    <row r="19" spans="1:16" s="7" customFormat="1" ht="44.25" customHeight="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s="7" customFormat="1" x14ac:dyDescent="0.2">
      <c r="A20" s="34">
        <v>1</v>
      </c>
      <c r="B20" s="34">
        <v>2</v>
      </c>
      <c r="C20" s="34">
        <v>3</v>
      </c>
      <c r="D20" s="34">
        <v>4</v>
      </c>
      <c r="E20" s="34">
        <v>5</v>
      </c>
      <c r="F20" s="34">
        <v>6</v>
      </c>
      <c r="G20" s="34">
        <v>7</v>
      </c>
      <c r="H20" s="34">
        <v>8</v>
      </c>
      <c r="I20" s="34">
        <v>9</v>
      </c>
      <c r="J20" s="34">
        <v>10</v>
      </c>
      <c r="K20" s="34">
        <v>11</v>
      </c>
      <c r="L20" s="34">
        <v>12</v>
      </c>
      <c r="M20" s="34">
        <v>13</v>
      </c>
      <c r="N20" s="34">
        <v>14</v>
      </c>
      <c r="O20" s="34">
        <v>15</v>
      </c>
      <c r="P20" s="34">
        <v>16</v>
      </c>
    </row>
    <row r="21" spans="1:16" s="7" customFormat="1" x14ac:dyDescent="0.2">
      <c r="A21" s="8" t="s">
        <v>17</v>
      </c>
      <c r="B21" s="9"/>
      <c r="C21" s="10"/>
      <c r="D21" s="11" t="s">
        <v>18</v>
      </c>
      <c r="E21" s="12">
        <f>E22</f>
        <v>49508714</v>
      </c>
      <c r="F21" s="12">
        <f t="shared" ref="F21:P21" si="0">F22</f>
        <v>45489467</v>
      </c>
      <c r="G21" s="12">
        <f t="shared" si="0"/>
        <v>26168451</v>
      </c>
      <c r="H21" s="12">
        <f t="shared" si="0"/>
        <v>4467170</v>
      </c>
      <c r="I21" s="12">
        <f t="shared" si="0"/>
        <v>4019247</v>
      </c>
      <c r="J21" s="12">
        <f t="shared" si="0"/>
        <v>607400</v>
      </c>
      <c r="K21" s="12">
        <f t="shared" si="0"/>
        <v>487400</v>
      </c>
      <c r="L21" s="12">
        <f t="shared" si="0"/>
        <v>120000</v>
      </c>
      <c r="M21" s="12">
        <f t="shared" si="0"/>
        <v>0</v>
      </c>
      <c r="N21" s="12">
        <f t="shared" si="0"/>
        <v>0</v>
      </c>
      <c r="O21" s="12">
        <f t="shared" si="0"/>
        <v>487400</v>
      </c>
      <c r="P21" s="12">
        <f t="shared" si="0"/>
        <v>50116114</v>
      </c>
    </row>
    <row r="22" spans="1:16" s="7" customFormat="1" x14ac:dyDescent="0.2">
      <c r="A22" s="8" t="s">
        <v>19</v>
      </c>
      <c r="B22" s="9"/>
      <c r="C22" s="10"/>
      <c r="D22" s="11" t="s">
        <v>18</v>
      </c>
      <c r="E22" s="12">
        <f>F22+I22</f>
        <v>49508714</v>
      </c>
      <c r="F22" s="12">
        <f>SUM(F23:F30)</f>
        <v>45489467</v>
      </c>
      <c r="G22" s="12">
        <f t="shared" ref="G22:I22" si="1">SUM(G23:G30)</f>
        <v>26168451</v>
      </c>
      <c r="H22" s="12">
        <f t="shared" si="1"/>
        <v>4467170</v>
      </c>
      <c r="I22" s="12">
        <f t="shared" si="1"/>
        <v>4019247</v>
      </c>
      <c r="J22" s="12">
        <v>607400</v>
      </c>
      <c r="K22" s="12">
        <f t="shared" ref="K22" si="2">SUM(K23:K30)</f>
        <v>487400</v>
      </c>
      <c r="L22" s="12">
        <f t="shared" ref="L22" si="3">SUM(L23:L30)</f>
        <v>120000</v>
      </c>
      <c r="M22" s="12">
        <f t="shared" ref="M22" si="4">SUM(M23:M30)</f>
        <v>0</v>
      </c>
      <c r="N22" s="12">
        <f t="shared" ref="N22" si="5">SUM(N23:N30)</f>
        <v>0</v>
      </c>
      <c r="O22" s="12">
        <f t="shared" ref="O22" si="6">SUM(O23:O30)</f>
        <v>487400</v>
      </c>
      <c r="P22" s="12">
        <f t="shared" ref="P22:P104" si="7">E22+J22</f>
        <v>50116114</v>
      </c>
    </row>
    <row r="23" spans="1:16" s="7" customFormat="1" ht="63.75" x14ac:dyDescent="0.2">
      <c r="A23" s="13" t="s">
        <v>20</v>
      </c>
      <c r="B23" s="13" t="s">
        <v>22</v>
      </c>
      <c r="C23" s="14" t="s">
        <v>21</v>
      </c>
      <c r="D23" s="15" t="s">
        <v>23</v>
      </c>
      <c r="E23" s="15">
        <f>F23+I23</f>
        <v>40849634</v>
      </c>
      <c r="F23" s="15">
        <v>40694587</v>
      </c>
      <c r="G23" s="15">
        <v>26168451</v>
      </c>
      <c r="H23" s="15">
        <v>4467170</v>
      </c>
      <c r="I23" s="15">
        <v>155047</v>
      </c>
      <c r="J23" s="15">
        <f>L23+O23</f>
        <v>120000</v>
      </c>
      <c r="K23" s="15"/>
      <c r="L23" s="15">
        <v>120000</v>
      </c>
      <c r="M23" s="15"/>
      <c r="N23" s="15"/>
      <c r="O23" s="15"/>
      <c r="P23" s="15">
        <f t="shared" si="7"/>
        <v>40969634</v>
      </c>
    </row>
    <row r="24" spans="1:16" s="7" customFormat="1" x14ac:dyDescent="0.2">
      <c r="A24" s="13" t="s">
        <v>24</v>
      </c>
      <c r="B24" s="13" t="s">
        <v>26</v>
      </c>
      <c r="C24" s="14" t="s">
        <v>25</v>
      </c>
      <c r="D24" s="15" t="s">
        <v>27</v>
      </c>
      <c r="E24" s="15">
        <f t="shared" ref="E24:E32" si="8">F24+I24</f>
        <v>347696</v>
      </c>
      <c r="F24" s="15">
        <v>347696</v>
      </c>
      <c r="G24" s="15"/>
      <c r="H24" s="15"/>
      <c r="I24" s="15"/>
      <c r="J24" s="15">
        <f t="shared" ref="J24:J30" si="9">L24+O24</f>
        <v>0</v>
      </c>
      <c r="K24" s="15"/>
      <c r="L24" s="15"/>
      <c r="M24" s="15"/>
      <c r="N24" s="15"/>
      <c r="O24" s="15"/>
      <c r="P24" s="15">
        <f t="shared" si="7"/>
        <v>347696</v>
      </c>
    </row>
    <row r="25" spans="1:16" s="7" customFormat="1" x14ac:dyDescent="0.2">
      <c r="A25" s="13" t="s">
        <v>28</v>
      </c>
      <c r="B25" s="13" t="s">
        <v>30</v>
      </c>
      <c r="C25" s="14" t="s">
        <v>29</v>
      </c>
      <c r="D25" s="15" t="s">
        <v>31</v>
      </c>
      <c r="E25" s="15">
        <f t="shared" si="8"/>
        <v>200000</v>
      </c>
      <c r="F25" s="15">
        <v>200000</v>
      </c>
      <c r="G25" s="15"/>
      <c r="H25" s="15"/>
      <c r="I25" s="15"/>
      <c r="J25" s="15">
        <f t="shared" si="9"/>
        <v>0</v>
      </c>
      <c r="K25" s="15"/>
      <c r="L25" s="15"/>
      <c r="M25" s="15"/>
      <c r="N25" s="15"/>
      <c r="O25" s="15"/>
      <c r="P25" s="15">
        <f t="shared" si="7"/>
        <v>200000</v>
      </c>
    </row>
    <row r="26" spans="1:16" s="7" customFormat="1" ht="51" x14ac:dyDescent="0.2">
      <c r="A26" s="13" t="s">
        <v>32</v>
      </c>
      <c r="B26" s="13" t="s">
        <v>34</v>
      </c>
      <c r="C26" s="14" t="s">
        <v>33</v>
      </c>
      <c r="D26" s="15" t="s">
        <v>35</v>
      </c>
      <c r="E26" s="15">
        <f t="shared" si="8"/>
        <v>0</v>
      </c>
      <c r="F26" s="15">
        <v>0</v>
      </c>
      <c r="G26" s="15"/>
      <c r="H26" s="15"/>
      <c r="I26" s="15"/>
      <c r="J26" s="15">
        <f t="shared" si="9"/>
        <v>487400</v>
      </c>
      <c r="K26" s="15">
        <v>487400</v>
      </c>
      <c r="L26" s="15"/>
      <c r="M26" s="15"/>
      <c r="N26" s="15"/>
      <c r="O26" s="15">
        <v>487400</v>
      </c>
      <c r="P26" s="15">
        <f t="shared" si="7"/>
        <v>487400</v>
      </c>
    </row>
    <row r="27" spans="1:16" s="7" customFormat="1" ht="25.5" x14ac:dyDescent="0.2">
      <c r="A27" s="13" t="s">
        <v>36</v>
      </c>
      <c r="B27" s="13" t="s">
        <v>37</v>
      </c>
      <c r="C27" s="14" t="s">
        <v>33</v>
      </c>
      <c r="D27" s="15" t="s">
        <v>38</v>
      </c>
      <c r="E27" s="15">
        <f t="shared" si="8"/>
        <v>38184</v>
      </c>
      <c r="F27" s="15">
        <v>38184</v>
      </c>
      <c r="G27" s="15"/>
      <c r="H27" s="15"/>
      <c r="I27" s="15"/>
      <c r="J27" s="15">
        <f t="shared" si="9"/>
        <v>0</v>
      </c>
      <c r="K27" s="15"/>
      <c r="L27" s="15"/>
      <c r="M27" s="15"/>
      <c r="N27" s="15"/>
      <c r="O27" s="15"/>
      <c r="P27" s="15">
        <f t="shared" si="7"/>
        <v>38184</v>
      </c>
    </row>
    <row r="28" spans="1:16" s="7" customFormat="1" ht="25.5" x14ac:dyDescent="0.2">
      <c r="A28" s="13" t="s">
        <v>39</v>
      </c>
      <c r="B28" s="13" t="s">
        <v>41</v>
      </c>
      <c r="C28" s="14" t="s">
        <v>40</v>
      </c>
      <c r="D28" s="15" t="s">
        <v>42</v>
      </c>
      <c r="E28" s="15">
        <f t="shared" si="8"/>
        <v>217200</v>
      </c>
      <c r="F28" s="15">
        <v>217200</v>
      </c>
      <c r="G28" s="15"/>
      <c r="H28" s="15"/>
      <c r="I28" s="15"/>
      <c r="J28" s="15">
        <f t="shared" si="9"/>
        <v>0</v>
      </c>
      <c r="K28" s="15"/>
      <c r="L28" s="15"/>
      <c r="M28" s="15"/>
      <c r="N28" s="15"/>
      <c r="O28" s="15"/>
      <c r="P28" s="15">
        <f t="shared" si="7"/>
        <v>217200</v>
      </c>
    </row>
    <row r="29" spans="1:16" s="7" customFormat="1" x14ac:dyDescent="0.2">
      <c r="A29" s="13" t="s">
        <v>250</v>
      </c>
      <c r="B29" s="13" t="s">
        <v>220</v>
      </c>
      <c r="C29" s="14" t="s">
        <v>26</v>
      </c>
      <c r="D29" s="15" t="s">
        <v>221</v>
      </c>
      <c r="E29" s="15">
        <f t="shared" si="8"/>
        <v>3306000</v>
      </c>
      <c r="F29" s="15">
        <v>991800</v>
      </c>
      <c r="G29" s="15"/>
      <c r="H29" s="15"/>
      <c r="I29" s="15">
        <v>2314200</v>
      </c>
      <c r="J29" s="15">
        <f t="shared" si="9"/>
        <v>0</v>
      </c>
      <c r="K29" s="15"/>
      <c r="L29" s="15"/>
      <c r="M29" s="15"/>
      <c r="N29" s="15"/>
      <c r="O29" s="15"/>
      <c r="P29" s="15">
        <f t="shared" si="7"/>
        <v>3306000</v>
      </c>
    </row>
    <row r="30" spans="1:16" s="7" customFormat="1" ht="38.25" x14ac:dyDescent="0.2">
      <c r="A30" s="13" t="s">
        <v>251</v>
      </c>
      <c r="B30" s="13" t="s">
        <v>252</v>
      </c>
      <c r="C30" s="14" t="s">
        <v>26</v>
      </c>
      <c r="D30" s="15" t="s">
        <v>253</v>
      </c>
      <c r="E30" s="15">
        <f t="shared" si="8"/>
        <v>4550000</v>
      </c>
      <c r="F30" s="15">
        <v>3000000</v>
      </c>
      <c r="G30" s="15"/>
      <c r="H30" s="15"/>
      <c r="I30" s="15">
        <v>1550000</v>
      </c>
      <c r="J30" s="15">
        <f t="shared" si="9"/>
        <v>0</v>
      </c>
      <c r="K30" s="15"/>
      <c r="L30" s="15"/>
      <c r="M30" s="15"/>
      <c r="N30" s="15"/>
      <c r="O30" s="15"/>
      <c r="P30" s="15">
        <f t="shared" si="7"/>
        <v>4550000</v>
      </c>
    </row>
    <row r="31" spans="1:16" s="7" customFormat="1" ht="25.5" x14ac:dyDescent="0.2">
      <c r="A31" s="8" t="s">
        <v>43</v>
      </c>
      <c r="B31" s="9"/>
      <c r="C31" s="10"/>
      <c r="D31" s="11" t="s">
        <v>44</v>
      </c>
      <c r="E31" s="12">
        <f>E32</f>
        <v>225042396</v>
      </c>
      <c r="F31" s="12">
        <f t="shared" ref="F31:O31" si="10">F32</f>
        <v>216028499</v>
      </c>
      <c r="G31" s="12">
        <f t="shared" si="10"/>
        <v>131734256</v>
      </c>
      <c r="H31" s="12">
        <f t="shared" si="10"/>
        <v>31430000</v>
      </c>
      <c r="I31" s="12">
        <f t="shared" si="10"/>
        <v>9013897</v>
      </c>
      <c r="J31" s="12">
        <f t="shared" si="10"/>
        <v>24882397.030000001</v>
      </c>
      <c r="K31" s="12">
        <f t="shared" si="10"/>
        <v>22486233</v>
      </c>
      <c r="L31" s="12">
        <f t="shared" si="10"/>
        <v>2396164.0300000003</v>
      </c>
      <c r="M31" s="12">
        <f t="shared" si="10"/>
        <v>0</v>
      </c>
      <c r="N31" s="12">
        <f t="shared" si="10"/>
        <v>0</v>
      </c>
      <c r="O31" s="12">
        <f t="shared" si="10"/>
        <v>22486233</v>
      </c>
      <c r="P31" s="12">
        <f t="shared" si="7"/>
        <v>249924793.03</v>
      </c>
    </row>
    <row r="32" spans="1:16" s="7" customFormat="1" ht="25.5" x14ac:dyDescent="0.2">
      <c r="A32" s="8" t="s">
        <v>45</v>
      </c>
      <c r="B32" s="9"/>
      <c r="C32" s="10"/>
      <c r="D32" s="11" t="s">
        <v>44</v>
      </c>
      <c r="E32" s="12">
        <f t="shared" si="8"/>
        <v>225042396</v>
      </c>
      <c r="F32" s="12">
        <f>F33+F34+F35+F38+F39+F40+F41+F42+F43+F44+F45+F46+F47+F48+F49+F50+F53+F54+F55+F56</f>
        <v>216028499</v>
      </c>
      <c r="G32" s="12">
        <f t="shared" ref="G32:I32" si="11">G33+G34+G35+G38+G39+G40+G41+G42+G43+G44+G45+G46+G47+G48+G49+G50+G53+G54+G55+G56</f>
        <v>131734256</v>
      </c>
      <c r="H32" s="12">
        <f t="shared" si="11"/>
        <v>31430000</v>
      </c>
      <c r="I32" s="12">
        <f t="shared" si="11"/>
        <v>9013897</v>
      </c>
      <c r="J32" s="12">
        <f>L32+O32</f>
        <v>24882397.030000001</v>
      </c>
      <c r="K32" s="12">
        <f t="shared" ref="K32" si="12">K33+K34+K35+K38+K39+K40+K41+K42+K43+K44+K45+K46+K47+K48+K49+K50+K53+K54+K55+K56</f>
        <v>22486233</v>
      </c>
      <c r="L32" s="12">
        <f t="shared" ref="L32" si="13">L33+L34+L35+L38+L39+L40+L41+L42+L43+L44+L45+L46+L47+L48+L49+L50+L53+L54+L55+L56</f>
        <v>2396164.0300000003</v>
      </c>
      <c r="M32" s="12">
        <f t="shared" ref="M32" si="14">M33+M34+M35+M38+M39+M40+M41+M42+M43+M44+M45+M46+M47+M48+M49+M50+M53+M54+M55+M56</f>
        <v>0</v>
      </c>
      <c r="N32" s="12">
        <f t="shared" ref="N32" si="15">N33+N34+N35+N38+N39+N40+N41+N42+N43+N44+N45+N46+N47+N48+N49+N50+N53+N54+N55+N56</f>
        <v>0</v>
      </c>
      <c r="O32" s="12">
        <f t="shared" ref="O32" si="16">O33+O34+O35+O38+O39+O40+O41+O42+O43+O44+O45+O46+O47+O48+O49+O50+O53+O54+O55+O56</f>
        <v>22486233</v>
      </c>
      <c r="P32" s="12">
        <f>E32+J32</f>
        <v>249924793.03</v>
      </c>
    </row>
    <row r="33" spans="1:16" s="7" customFormat="1" ht="38.25" x14ac:dyDescent="0.2">
      <c r="A33" s="13" t="s">
        <v>46</v>
      </c>
      <c r="B33" s="13" t="s">
        <v>47</v>
      </c>
      <c r="C33" s="14" t="s">
        <v>21</v>
      </c>
      <c r="D33" s="15" t="s">
        <v>48</v>
      </c>
      <c r="E33" s="15">
        <f t="shared" ref="E33:E56" si="17">F33+I33</f>
        <v>1598793</v>
      </c>
      <c r="F33" s="15">
        <v>1598793</v>
      </c>
      <c r="G33" s="15">
        <v>1120830</v>
      </c>
      <c r="H33" s="15"/>
      <c r="I33" s="15"/>
      <c r="J33" s="15">
        <f t="shared" ref="J33:J56" si="18">L33+O33</f>
        <v>0</v>
      </c>
      <c r="K33" s="15"/>
      <c r="L33" s="15"/>
      <c r="M33" s="15"/>
      <c r="N33" s="15"/>
      <c r="O33" s="15"/>
      <c r="P33" s="15">
        <f t="shared" ref="P33:P56" si="19">E33+J33</f>
        <v>1598793</v>
      </c>
    </row>
    <row r="34" spans="1:16" s="7" customFormat="1" ht="18" customHeight="1" x14ac:dyDescent="0.2">
      <c r="A34" s="13" t="s">
        <v>254</v>
      </c>
      <c r="B34" s="13" t="s">
        <v>26</v>
      </c>
      <c r="C34" s="14" t="s">
        <v>25</v>
      </c>
      <c r="D34" s="15" t="s">
        <v>27</v>
      </c>
      <c r="E34" s="15">
        <f t="shared" si="17"/>
        <v>20000</v>
      </c>
      <c r="F34" s="15">
        <v>20000</v>
      </c>
      <c r="G34" s="15"/>
      <c r="H34" s="15"/>
      <c r="I34" s="15"/>
      <c r="J34" s="15">
        <f t="shared" si="18"/>
        <v>0</v>
      </c>
      <c r="K34" s="15"/>
      <c r="L34" s="15"/>
      <c r="M34" s="15"/>
      <c r="N34" s="15"/>
      <c r="O34" s="15"/>
      <c r="P34" s="15">
        <f t="shared" si="19"/>
        <v>20000</v>
      </c>
    </row>
    <row r="35" spans="1:16" s="7" customFormat="1" x14ac:dyDescent="0.2">
      <c r="A35" s="13" t="s">
        <v>49</v>
      </c>
      <c r="B35" s="13" t="s">
        <v>51</v>
      </c>
      <c r="C35" s="14" t="s">
        <v>50</v>
      </c>
      <c r="D35" s="15" t="s">
        <v>52</v>
      </c>
      <c r="E35" s="15">
        <f t="shared" si="17"/>
        <v>57478763</v>
      </c>
      <c r="F35" s="15">
        <v>55156683</v>
      </c>
      <c r="G35" s="15">
        <v>35216610</v>
      </c>
      <c r="H35" s="15">
        <v>8389657</v>
      </c>
      <c r="I35" s="15">
        <v>2322080</v>
      </c>
      <c r="J35" s="15">
        <f t="shared" si="18"/>
        <v>1576600</v>
      </c>
      <c r="K35" s="15"/>
      <c r="L35" s="15">
        <v>1576600</v>
      </c>
      <c r="M35" s="15"/>
      <c r="N35" s="15"/>
      <c r="O35" s="15"/>
      <c r="P35" s="15">
        <f t="shared" si="19"/>
        <v>59055363</v>
      </c>
    </row>
    <row r="36" spans="1:16" s="7" customFormat="1" x14ac:dyDescent="0.2">
      <c r="A36" s="13"/>
      <c r="B36" s="13"/>
      <c r="C36" s="14"/>
      <c r="D36" s="15" t="s">
        <v>228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s="31" customFormat="1" ht="114.75" customHeight="1" x14ac:dyDescent="0.2">
      <c r="A37" s="29"/>
      <c r="B37" s="29"/>
      <c r="C37" s="30"/>
      <c r="D37" s="24" t="s">
        <v>268</v>
      </c>
      <c r="E37" s="15">
        <f t="shared" si="17"/>
        <v>2908900</v>
      </c>
      <c r="F37" s="24">
        <v>2908900</v>
      </c>
      <c r="G37" s="24">
        <v>2384344</v>
      </c>
      <c r="H37" s="24"/>
      <c r="I37" s="24"/>
      <c r="J37" s="24">
        <f t="shared" si="18"/>
        <v>0</v>
      </c>
      <c r="K37" s="24"/>
      <c r="L37" s="24"/>
      <c r="M37" s="24"/>
      <c r="N37" s="24"/>
      <c r="O37" s="24"/>
      <c r="P37" s="24">
        <f t="shared" si="19"/>
        <v>2908900</v>
      </c>
    </row>
    <row r="38" spans="1:16" s="7" customFormat="1" ht="38.25" x14ac:dyDescent="0.2">
      <c r="A38" s="13" t="s">
        <v>53</v>
      </c>
      <c r="B38" s="13" t="s">
        <v>55</v>
      </c>
      <c r="C38" s="14" t="s">
        <v>54</v>
      </c>
      <c r="D38" s="15" t="s">
        <v>56</v>
      </c>
      <c r="E38" s="15">
        <f t="shared" si="17"/>
        <v>63966031</v>
      </c>
      <c r="F38" s="15">
        <v>57274214</v>
      </c>
      <c r="G38" s="15">
        <v>23570777</v>
      </c>
      <c r="H38" s="15">
        <v>22255632</v>
      </c>
      <c r="I38" s="15">
        <v>6691817</v>
      </c>
      <c r="J38" s="15">
        <f t="shared" si="18"/>
        <v>196000</v>
      </c>
      <c r="K38" s="15"/>
      <c r="L38" s="15">
        <v>196000</v>
      </c>
      <c r="M38" s="15"/>
      <c r="N38" s="15"/>
      <c r="O38" s="15"/>
      <c r="P38" s="15">
        <f t="shared" si="19"/>
        <v>64162031</v>
      </c>
    </row>
    <row r="39" spans="1:16" s="7" customFormat="1" ht="38.25" x14ac:dyDescent="0.2">
      <c r="A39" s="13" t="s">
        <v>242</v>
      </c>
      <c r="B39" s="13" t="s">
        <v>243</v>
      </c>
      <c r="C39" s="14" t="s">
        <v>54</v>
      </c>
      <c r="D39" s="15" t="s">
        <v>244</v>
      </c>
      <c r="E39" s="15">
        <f t="shared" si="17"/>
        <v>63629100</v>
      </c>
      <c r="F39" s="15">
        <v>63629100</v>
      </c>
      <c r="G39" s="15">
        <v>52155000</v>
      </c>
      <c r="H39" s="15"/>
      <c r="I39" s="15"/>
      <c r="J39" s="15">
        <f t="shared" si="18"/>
        <v>0</v>
      </c>
      <c r="K39" s="15"/>
      <c r="L39" s="15"/>
      <c r="M39" s="15"/>
      <c r="N39" s="15"/>
      <c r="O39" s="15"/>
      <c r="P39" s="15">
        <f t="shared" si="19"/>
        <v>63629100</v>
      </c>
    </row>
    <row r="40" spans="1:16" s="7" customFormat="1" ht="38.25" x14ac:dyDescent="0.2">
      <c r="A40" s="13" t="s">
        <v>57</v>
      </c>
      <c r="B40" s="13" t="s">
        <v>59</v>
      </c>
      <c r="C40" s="14" t="s">
        <v>58</v>
      </c>
      <c r="D40" s="15" t="s">
        <v>60</v>
      </c>
      <c r="E40" s="15">
        <f t="shared" si="17"/>
        <v>3022932</v>
      </c>
      <c r="F40" s="15">
        <v>3022932</v>
      </c>
      <c r="G40" s="15">
        <v>2174580</v>
      </c>
      <c r="H40" s="15">
        <v>284753</v>
      </c>
      <c r="I40" s="15"/>
      <c r="J40" s="15">
        <f t="shared" si="18"/>
        <v>0</v>
      </c>
      <c r="K40" s="15"/>
      <c r="L40" s="15"/>
      <c r="M40" s="15"/>
      <c r="N40" s="15"/>
      <c r="O40" s="15"/>
      <c r="P40" s="15">
        <f t="shared" si="19"/>
        <v>3022932</v>
      </c>
    </row>
    <row r="41" spans="1:16" s="7" customFormat="1" ht="25.5" x14ac:dyDescent="0.2">
      <c r="A41" s="13" t="s">
        <v>61</v>
      </c>
      <c r="B41" s="13" t="s">
        <v>63</v>
      </c>
      <c r="C41" s="14" t="s">
        <v>62</v>
      </c>
      <c r="D41" s="15" t="s">
        <v>64</v>
      </c>
      <c r="E41" s="15">
        <f t="shared" si="17"/>
        <v>11693669</v>
      </c>
      <c r="F41" s="15">
        <v>11693669</v>
      </c>
      <c r="G41" s="15">
        <v>7346936</v>
      </c>
      <c r="H41" s="15">
        <v>484585</v>
      </c>
      <c r="I41" s="15"/>
      <c r="J41" s="15">
        <f t="shared" si="18"/>
        <v>0</v>
      </c>
      <c r="K41" s="15"/>
      <c r="L41" s="15"/>
      <c r="M41" s="15"/>
      <c r="N41" s="15"/>
      <c r="O41" s="15"/>
      <c r="P41" s="15">
        <f t="shared" si="19"/>
        <v>11693669</v>
      </c>
    </row>
    <row r="42" spans="1:16" s="7" customFormat="1" x14ac:dyDescent="0.2">
      <c r="A42" s="13" t="s">
        <v>65</v>
      </c>
      <c r="B42" s="13" t="s">
        <v>66</v>
      </c>
      <c r="C42" s="14" t="s">
        <v>62</v>
      </c>
      <c r="D42" s="15" t="s">
        <v>67</v>
      </c>
      <c r="E42" s="15">
        <f t="shared" si="17"/>
        <v>542019</v>
      </c>
      <c r="F42" s="15">
        <v>542019</v>
      </c>
      <c r="G42" s="15"/>
      <c r="H42" s="15"/>
      <c r="I42" s="15"/>
      <c r="J42" s="15">
        <f t="shared" si="18"/>
        <v>0</v>
      </c>
      <c r="K42" s="15"/>
      <c r="L42" s="15"/>
      <c r="M42" s="15"/>
      <c r="N42" s="15"/>
      <c r="O42" s="15"/>
      <c r="P42" s="15">
        <f t="shared" si="19"/>
        <v>542019</v>
      </c>
    </row>
    <row r="43" spans="1:16" s="7" customFormat="1" ht="25.5" x14ac:dyDescent="0.2">
      <c r="A43" s="13" t="s">
        <v>68</v>
      </c>
      <c r="B43" s="13" t="s">
        <v>69</v>
      </c>
      <c r="C43" s="14" t="s">
        <v>62</v>
      </c>
      <c r="D43" s="15" t="s">
        <v>70</v>
      </c>
      <c r="E43" s="15">
        <f t="shared" si="17"/>
        <v>366692</v>
      </c>
      <c r="F43" s="15">
        <v>366692</v>
      </c>
      <c r="G43" s="15">
        <v>264472</v>
      </c>
      <c r="H43" s="15"/>
      <c r="I43" s="15"/>
      <c r="J43" s="15">
        <f t="shared" si="18"/>
        <v>0</v>
      </c>
      <c r="K43" s="15"/>
      <c r="L43" s="15"/>
      <c r="M43" s="15"/>
      <c r="N43" s="15"/>
      <c r="O43" s="15"/>
      <c r="P43" s="15">
        <f t="shared" si="19"/>
        <v>366692</v>
      </c>
    </row>
    <row r="44" spans="1:16" s="7" customFormat="1" ht="25.5" x14ac:dyDescent="0.2">
      <c r="A44" s="13" t="s">
        <v>230</v>
      </c>
      <c r="B44" s="13" t="s">
        <v>231</v>
      </c>
      <c r="C44" s="14" t="s">
        <v>62</v>
      </c>
      <c r="D44" s="15" t="s">
        <v>232</v>
      </c>
      <c r="E44" s="15">
        <f t="shared" si="17"/>
        <v>1009533</v>
      </c>
      <c r="F44" s="15">
        <v>1009533</v>
      </c>
      <c r="G44" s="15">
        <v>827486</v>
      </c>
      <c r="H44" s="15"/>
      <c r="I44" s="15"/>
      <c r="J44" s="15">
        <f t="shared" si="18"/>
        <v>0</v>
      </c>
      <c r="K44" s="15"/>
      <c r="L44" s="15"/>
      <c r="M44" s="15"/>
      <c r="N44" s="15"/>
      <c r="O44" s="15"/>
      <c r="P44" s="15">
        <f t="shared" si="19"/>
        <v>1009533</v>
      </c>
    </row>
    <row r="45" spans="1:16" s="7" customFormat="1" ht="25.5" x14ac:dyDescent="0.2">
      <c r="A45" s="13" t="s">
        <v>71</v>
      </c>
      <c r="B45" s="13" t="s">
        <v>72</v>
      </c>
      <c r="C45" s="14" t="s">
        <v>62</v>
      </c>
      <c r="D45" s="15" t="s">
        <v>73</v>
      </c>
      <c r="E45" s="15">
        <f t="shared" si="17"/>
        <v>1338582</v>
      </c>
      <c r="F45" s="15">
        <v>1338582</v>
      </c>
      <c r="G45" s="15">
        <v>1083467</v>
      </c>
      <c r="H45" s="15"/>
      <c r="I45" s="15"/>
      <c r="J45" s="15">
        <f t="shared" si="18"/>
        <v>0</v>
      </c>
      <c r="K45" s="15"/>
      <c r="L45" s="15"/>
      <c r="M45" s="15"/>
      <c r="N45" s="15"/>
      <c r="O45" s="15"/>
      <c r="P45" s="15">
        <f t="shared" si="19"/>
        <v>1338582</v>
      </c>
    </row>
    <row r="46" spans="1:16" s="7" customFormat="1" ht="76.5" x14ac:dyDescent="0.2">
      <c r="A46" s="13" t="s">
        <v>264</v>
      </c>
      <c r="B46" s="13" t="s">
        <v>265</v>
      </c>
      <c r="C46" s="14" t="s">
        <v>62</v>
      </c>
      <c r="D46" s="15" t="s">
        <v>266</v>
      </c>
      <c r="E46" s="15">
        <f t="shared" si="17"/>
        <v>253500</v>
      </c>
      <c r="F46" s="36">
        <v>253500</v>
      </c>
      <c r="G46" s="36">
        <v>207787</v>
      </c>
      <c r="H46" s="15"/>
      <c r="I46" s="15"/>
      <c r="J46" s="15">
        <f t="shared" si="18"/>
        <v>0</v>
      </c>
      <c r="K46" s="15"/>
      <c r="L46" s="15"/>
      <c r="M46" s="15"/>
      <c r="N46" s="15"/>
      <c r="O46" s="15"/>
      <c r="P46" s="15">
        <f t="shared" si="19"/>
        <v>253500</v>
      </c>
    </row>
    <row r="47" spans="1:16" s="7" customFormat="1" ht="127.5" x14ac:dyDescent="0.2">
      <c r="A47" s="13" t="s">
        <v>255</v>
      </c>
      <c r="B47" s="13" t="s">
        <v>256</v>
      </c>
      <c r="C47" s="14" t="s">
        <v>62</v>
      </c>
      <c r="D47" s="15" t="s">
        <v>257</v>
      </c>
      <c r="E47" s="15">
        <f t="shared" si="17"/>
        <v>0</v>
      </c>
      <c r="F47" s="15"/>
      <c r="G47" s="15"/>
      <c r="H47" s="15"/>
      <c r="I47" s="15"/>
      <c r="J47" s="15">
        <f t="shared" si="18"/>
        <v>3544800</v>
      </c>
      <c r="K47" s="15">
        <v>3544800</v>
      </c>
      <c r="L47" s="15"/>
      <c r="M47" s="15"/>
      <c r="N47" s="15"/>
      <c r="O47" s="15">
        <v>3544800</v>
      </c>
      <c r="P47" s="15">
        <f t="shared" si="19"/>
        <v>3544800</v>
      </c>
    </row>
    <row r="48" spans="1:16" s="7" customFormat="1" ht="51" x14ac:dyDescent="0.2">
      <c r="A48" s="13" t="s">
        <v>74</v>
      </c>
      <c r="B48" s="13" t="s">
        <v>75</v>
      </c>
      <c r="C48" s="14" t="s">
        <v>62</v>
      </c>
      <c r="D48" s="15" t="s">
        <v>76</v>
      </c>
      <c r="E48" s="15">
        <f t="shared" si="17"/>
        <v>0</v>
      </c>
      <c r="F48" s="15"/>
      <c r="G48" s="15"/>
      <c r="H48" s="15"/>
      <c r="I48" s="15"/>
      <c r="J48" s="15">
        <f t="shared" si="18"/>
        <v>18941433</v>
      </c>
      <c r="K48" s="15">
        <v>18941433</v>
      </c>
      <c r="L48" s="15"/>
      <c r="M48" s="15"/>
      <c r="N48" s="15"/>
      <c r="O48" s="15">
        <v>18941433</v>
      </c>
      <c r="P48" s="15">
        <f t="shared" si="19"/>
        <v>18941433</v>
      </c>
    </row>
    <row r="49" spans="1:16" s="7" customFormat="1" ht="51" x14ac:dyDescent="0.2">
      <c r="A49" s="13" t="s">
        <v>233</v>
      </c>
      <c r="B49" s="13" t="s">
        <v>234</v>
      </c>
      <c r="C49" s="14" t="s">
        <v>62</v>
      </c>
      <c r="D49" s="15" t="s">
        <v>235</v>
      </c>
      <c r="E49" s="15">
        <f t="shared" si="17"/>
        <v>7681600</v>
      </c>
      <c r="F49" s="15">
        <v>7681600</v>
      </c>
      <c r="G49" s="15">
        <v>6296393</v>
      </c>
      <c r="H49" s="15"/>
      <c r="I49" s="15"/>
      <c r="J49" s="15">
        <f t="shared" si="18"/>
        <v>0</v>
      </c>
      <c r="K49" s="15"/>
      <c r="L49" s="15"/>
      <c r="M49" s="15"/>
      <c r="N49" s="15"/>
      <c r="O49" s="15"/>
      <c r="P49" s="15">
        <f t="shared" si="19"/>
        <v>7681600</v>
      </c>
    </row>
    <row r="50" spans="1:16" s="7" customFormat="1" ht="63.75" x14ac:dyDescent="0.2">
      <c r="A50" s="13" t="s">
        <v>236</v>
      </c>
      <c r="B50" s="13" t="s">
        <v>237</v>
      </c>
      <c r="C50" s="14" t="s">
        <v>62</v>
      </c>
      <c r="D50" s="15" t="s">
        <v>238</v>
      </c>
      <c r="E50" s="15">
        <f t="shared" si="17"/>
        <v>0</v>
      </c>
      <c r="F50" s="15"/>
      <c r="G50" s="15"/>
      <c r="H50" s="15"/>
      <c r="I50" s="15"/>
      <c r="J50" s="15">
        <f t="shared" si="18"/>
        <v>623564.03</v>
      </c>
      <c r="K50" s="15"/>
      <c r="L50" s="15">
        <v>623564.03</v>
      </c>
      <c r="M50" s="15"/>
      <c r="N50" s="15"/>
      <c r="O50" s="15"/>
      <c r="P50" s="15">
        <f t="shared" si="19"/>
        <v>623564.03</v>
      </c>
    </row>
    <row r="51" spans="1:16" s="7" customFormat="1" x14ac:dyDescent="0.2">
      <c r="A51" s="13"/>
      <c r="B51" s="13"/>
      <c r="C51" s="14"/>
      <c r="D51" s="15" t="s">
        <v>228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s="31" customFormat="1" ht="72" customHeight="1" x14ac:dyDescent="0.2">
      <c r="A52" s="29"/>
      <c r="B52" s="29"/>
      <c r="C52" s="30"/>
      <c r="D52" s="24" t="s">
        <v>258</v>
      </c>
      <c r="E52" s="24">
        <f t="shared" si="17"/>
        <v>0</v>
      </c>
      <c r="F52" s="24"/>
      <c r="G52" s="24"/>
      <c r="H52" s="24"/>
      <c r="I52" s="24"/>
      <c r="J52" s="24">
        <f t="shared" si="18"/>
        <v>425264.03</v>
      </c>
      <c r="K52" s="24"/>
      <c r="L52" s="24">
        <v>425264.03</v>
      </c>
      <c r="M52" s="24"/>
      <c r="N52" s="24"/>
      <c r="O52" s="24"/>
      <c r="P52" s="24">
        <f t="shared" si="19"/>
        <v>425264.03</v>
      </c>
    </row>
    <row r="53" spans="1:16" s="7" customFormat="1" ht="38.25" x14ac:dyDescent="0.2">
      <c r="A53" s="13" t="s">
        <v>239</v>
      </c>
      <c r="B53" s="13" t="s">
        <v>240</v>
      </c>
      <c r="C53" s="14" t="s">
        <v>62</v>
      </c>
      <c r="D53" s="15" t="s">
        <v>241</v>
      </c>
      <c r="E53" s="15">
        <f t="shared" si="17"/>
        <v>9448600</v>
      </c>
      <c r="F53" s="15">
        <v>9448600</v>
      </c>
      <c r="G53" s="15"/>
      <c r="H53" s="15"/>
      <c r="I53" s="15"/>
      <c r="J53" s="15">
        <f t="shared" si="18"/>
        <v>0</v>
      </c>
      <c r="K53" s="15"/>
      <c r="L53" s="15"/>
      <c r="M53" s="15"/>
      <c r="N53" s="15"/>
      <c r="O53" s="15"/>
      <c r="P53" s="15">
        <f t="shared" si="19"/>
        <v>9448600</v>
      </c>
    </row>
    <row r="54" spans="1:16" s="7" customFormat="1" ht="63.75" x14ac:dyDescent="0.2">
      <c r="A54" s="13" t="s">
        <v>77</v>
      </c>
      <c r="B54" s="13" t="s">
        <v>79</v>
      </c>
      <c r="C54" s="14" t="s">
        <v>78</v>
      </c>
      <c r="D54" s="15" t="s">
        <v>80</v>
      </c>
      <c r="E54" s="15">
        <f t="shared" si="17"/>
        <v>1010000</v>
      </c>
      <c r="F54" s="15">
        <v>1010000</v>
      </c>
      <c r="G54" s="15"/>
      <c r="H54" s="15"/>
      <c r="I54" s="15"/>
      <c r="J54" s="15">
        <f t="shared" si="18"/>
        <v>0</v>
      </c>
      <c r="K54" s="15"/>
      <c r="L54" s="15"/>
      <c r="M54" s="15"/>
      <c r="N54" s="15"/>
      <c r="O54" s="15"/>
      <c r="P54" s="15">
        <f t="shared" si="19"/>
        <v>1010000</v>
      </c>
    </row>
    <row r="55" spans="1:16" s="7" customFormat="1" ht="38.25" x14ac:dyDescent="0.2">
      <c r="A55" s="13" t="s">
        <v>81</v>
      </c>
      <c r="B55" s="13" t="s">
        <v>83</v>
      </c>
      <c r="C55" s="14" t="s">
        <v>82</v>
      </c>
      <c r="D55" s="15" t="s">
        <v>84</v>
      </c>
      <c r="E55" s="15">
        <f t="shared" si="17"/>
        <v>1948982</v>
      </c>
      <c r="F55" s="15">
        <v>1948982</v>
      </c>
      <c r="G55" s="15">
        <v>1469918</v>
      </c>
      <c r="H55" s="15">
        <v>15373</v>
      </c>
      <c r="I55" s="15">
        <v>0</v>
      </c>
      <c r="J55" s="15">
        <f t="shared" si="18"/>
        <v>0</v>
      </c>
      <c r="K55" s="15"/>
      <c r="L55" s="15"/>
      <c r="M55" s="15"/>
      <c r="N55" s="15"/>
      <c r="O55" s="15"/>
      <c r="P55" s="15">
        <f t="shared" si="19"/>
        <v>1948982</v>
      </c>
    </row>
    <row r="56" spans="1:16" s="7" customFormat="1" ht="25.5" x14ac:dyDescent="0.2">
      <c r="A56" s="13" t="s">
        <v>259</v>
      </c>
      <c r="B56" s="13" t="s">
        <v>41</v>
      </c>
      <c r="C56" s="14" t="s">
        <v>40</v>
      </c>
      <c r="D56" s="15" t="s">
        <v>42</v>
      </c>
      <c r="E56" s="15">
        <f t="shared" si="17"/>
        <v>33600</v>
      </c>
      <c r="F56" s="15">
        <v>33600</v>
      </c>
      <c r="G56" s="15"/>
      <c r="H56" s="15"/>
      <c r="I56" s="15"/>
      <c r="J56" s="15">
        <f t="shared" si="18"/>
        <v>0</v>
      </c>
      <c r="K56" s="15"/>
      <c r="L56" s="15"/>
      <c r="M56" s="15"/>
      <c r="N56" s="15"/>
      <c r="O56" s="15"/>
      <c r="P56" s="15">
        <f t="shared" si="19"/>
        <v>33600</v>
      </c>
    </row>
    <row r="57" spans="1:16" s="7" customFormat="1" ht="25.5" x14ac:dyDescent="0.2">
      <c r="A57" s="8" t="s">
        <v>85</v>
      </c>
      <c r="B57" s="9"/>
      <c r="C57" s="10"/>
      <c r="D57" s="11" t="s">
        <v>86</v>
      </c>
      <c r="E57" s="12">
        <f>E58</f>
        <v>55960544</v>
      </c>
      <c r="F57" s="12">
        <f t="shared" ref="F57:O57" si="20">F58</f>
        <v>47173644</v>
      </c>
      <c r="G57" s="12">
        <f t="shared" si="20"/>
        <v>13093788</v>
      </c>
      <c r="H57" s="12">
        <f t="shared" si="20"/>
        <v>2894945</v>
      </c>
      <c r="I57" s="12">
        <f t="shared" si="20"/>
        <v>8786900</v>
      </c>
      <c r="J57" s="12">
        <f t="shared" si="20"/>
        <v>15675951</v>
      </c>
      <c r="K57" s="12">
        <f t="shared" si="20"/>
        <v>14956535</v>
      </c>
      <c r="L57" s="12">
        <f t="shared" si="20"/>
        <v>719416</v>
      </c>
      <c r="M57" s="12">
        <f t="shared" si="20"/>
        <v>0</v>
      </c>
      <c r="N57" s="12">
        <f t="shared" si="20"/>
        <v>0</v>
      </c>
      <c r="O57" s="12">
        <f t="shared" si="20"/>
        <v>14956535</v>
      </c>
      <c r="P57" s="12">
        <f t="shared" si="7"/>
        <v>71636495</v>
      </c>
    </row>
    <row r="58" spans="1:16" s="7" customFormat="1" ht="25.5" x14ac:dyDescent="0.2">
      <c r="A58" s="8" t="s">
        <v>87</v>
      </c>
      <c r="B58" s="9"/>
      <c r="C58" s="10"/>
      <c r="D58" s="11" t="s">
        <v>86</v>
      </c>
      <c r="E58" s="12">
        <f t="shared" ref="E58:O58" si="21">SUM(E59+E60+E61+E62+E63+E64+E67+E68+E69+E70+E71+E72+E73+E75+E76+E77+E80+E74)</f>
        <v>55960544</v>
      </c>
      <c r="F58" s="12">
        <f t="shared" si="21"/>
        <v>47173644</v>
      </c>
      <c r="G58" s="12">
        <f t="shared" si="21"/>
        <v>13093788</v>
      </c>
      <c r="H58" s="12">
        <f t="shared" si="21"/>
        <v>2894945</v>
      </c>
      <c r="I58" s="12">
        <f t="shared" si="21"/>
        <v>8786900</v>
      </c>
      <c r="J58" s="12">
        <f t="shared" si="21"/>
        <v>15675951</v>
      </c>
      <c r="K58" s="12">
        <f t="shared" si="21"/>
        <v>14956535</v>
      </c>
      <c r="L58" s="12">
        <f t="shared" si="21"/>
        <v>719416</v>
      </c>
      <c r="M58" s="12">
        <f t="shared" si="21"/>
        <v>0</v>
      </c>
      <c r="N58" s="12">
        <f t="shared" si="21"/>
        <v>0</v>
      </c>
      <c r="O58" s="12">
        <f t="shared" si="21"/>
        <v>14956535</v>
      </c>
      <c r="P58" s="12">
        <f t="shared" si="7"/>
        <v>71636495</v>
      </c>
    </row>
    <row r="59" spans="1:16" s="7" customFormat="1" ht="38.25" x14ac:dyDescent="0.2">
      <c r="A59" s="13" t="s">
        <v>88</v>
      </c>
      <c r="B59" s="13" t="s">
        <v>47</v>
      </c>
      <c r="C59" s="14" t="s">
        <v>21</v>
      </c>
      <c r="D59" s="15" t="s">
        <v>48</v>
      </c>
      <c r="E59" s="15">
        <f t="shared" ref="E59:E80" si="22">F59+I59</f>
        <v>2838531</v>
      </c>
      <c r="F59" s="15">
        <v>2838531</v>
      </c>
      <c r="G59" s="15">
        <v>2006386</v>
      </c>
      <c r="H59" s="15">
        <v>26560</v>
      </c>
      <c r="I59" s="15"/>
      <c r="J59" s="15">
        <f t="shared" ref="J59:J86" si="23">L59+O59</f>
        <v>0</v>
      </c>
      <c r="K59" s="15"/>
      <c r="L59" s="15"/>
      <c r="M59" s="15"/>
      <c r="N59" s="15"/>
      <c r="O59" s="15"/>
      <c r="P59" s="15">
        <f t="shared" si="7"/>
        <v>2838531</v>
      </c>
    </row>
    <row r="60" spans="1:16" s="7" customFormat="1" ht="25.5" x14ac:dyDescent="0.2">
      <c r="A60" s="13" t="s">
        <v>89</v>
      </c>
      <c r="B60" s="13" t="s">
        <v>91</v>
      </c>
      <c r="C60" s="14" t="s">
        <v>90</v>
      </c>
      <c r="D60" s="15" t="s">
        <v>92</v>
      </c>
      <c r="E60" s="15">
        <f t="shared" si="22"/>
        <v>8370138</v>
      </c>
      <c r="F60" s="15">
        <v>8003238</v>
      </c>
      <c r="G60" s="15"/>
      <c r="H60" s="15"/>
      <c r="I60" s="15">
        <v>366900</v>
      </c>
      <c r="J60" s="15">
        <f t="shared" si="23"/>
        <v>0</v>
      </c>
      <c r="K60" s="15"/>
      <c r="L60" s="15"/>
      <c r="M60" s="15"/>
      <c r="N60" s="15"/>
      <c r="O60" s="15"/>
      <c r="P60" s="15">
        <f t="shared" si="7"/>
        <v>8370138</v>
      </c>
    </row>
    <row r="61" spans="1:16" s="7" customFormat="1" ht="38.25" x14ac:dyDescent="0.2">
      <c r="A61" s="13" t="s">
        <v>93</v>
      </c>
      <c r="B61" s="13" t="s">
        <v>95</v>
      </c>
      <c r="C61" s="14" t="s">
        <v>94</v>
      </c>
      <c r="D61" s="15" t="s">
        <v>96</v>
      </c>
      <c r="E61" s="15">
        <f t="shared" si="22"/>
        <v>13192870</v>
      </c>
      <c r="F61" s="15">
        <v>6382870</v>
      </c>
      <c r="G61" s="15"/>
      <c r="H61" s="15"/>
      <c r="I61" s="15">
        <v>6810000</v>
      </c>
      <c r="J61" s="15">
        <f t="shared" si="23"/>
        <v>0</v>
      </c>
      <c r="K61" s="15"/>
      <c r="L61" s="15"/>
      <c r="M61" s="15"/>
      <c r="N61" s="15"/>
      <c r="O61" s="15"/>
      <c r="P61" s="15">
        <f t="shared" si="7"/>
        <v>13192870</v>
      </c>
    </row>
    <row r="62" spans="1:16" s="7" customFormat="1" ht="25.5" x14ac:dyDescent="0.2">
      <c r="A62" s="13" t="s">
        <v>97</v>
      </c>
      <c r="B62" s="13" t="s">
        <v>99</v>
      </c>
      <c r="C62" s="14" t="s">
        <v>98</v>
      </c>
      <c r="D62" s="15" t="s">
        <v>100</v>
      </c>
      <c r="E62" s="15">
        <f t="shared" si="22"/>
        <v>350000</v>
      </c>
      <c r="F62" s="15">
        <v>350000</v>
      </c>
      <c r="G62" s="15"/>
      <c r="H62" s="15"/>
      <c r="I62" s="15"/>
      <c r="J62" s="15">
        <f t="shared" si="23"/>
        <v>0</v>
      </c>
      <c r="K62" s="15"/>
      <c r="L62" s="15"/>
      <c r="M62" s="15"/>
      <c r="N62" s="15"/>
      <c r="O62" s="15"/>
      <c r="P62" s="15">
        <f t="shared" si="7"/>
        <v>350000</v>
      </c>
    </row>
    <row r="63" spans="1:16" s="7" customFormat="1" ht="38.25" x14ac:dyDescent="0.2">
      <c r="A63" s="13" t="s">
        <v>101</v>
      </c>
      <c r="B63" s="13" t="s">
        <v>102</v>
      </c>
      <c r="C63" s="14" t="s">
        <v>59</v>
      </c>
      <c r="D63" s="15" t="s">
        <v>103</v>
      </c>
      <c r="E63" s="15">
        <f t="shared" si="22"/>
        <v>14000</v>
      </c>
      <c r="F63" s="15">
        <v>14000</v>
      </c>
      <c r="G63" s="15"/>
      <c r="H63" s="15"/>
      <c r="I63" s="15"/>
      <c r="J63" s="15">
        <f t="shared" si="23"/>
        <v>0</v>
      </c>
      <c r="K63" s="15"/>
      <c r="L63" s="15"/>
      <c r="M63" s="15"/>
      <c r="N63" s="15"/>
      <c r="O63" s="15"/>
      <c r="P63" s="15">
        <f t="shared" si="7"/>
        <v>14000</v>
      </c>
    </row>
    <row r="64" spans="1:16" s="7" customFormat="1" ht="38.25" x14ac:dyDescent="0.2">
      <c r="A64" s="13" t="s">
        <v>104</v>
      </c>
      <c r="B64" s="13" t="s">
        <v>105</v>
      </c>
      <c r="C64" s="14" t="s">
        <v>59</v>
      </c>
      <c r="D64" s="15" t="s">
        <v>106</v>
      </c>
      <c r="E64" s="15">
        <f t="shared" si="22"/>
        <v>28620</v>
      </c>
      <c r="F64" s="15">
        <v>28620</v>
      </c>
      <c r="G64" s="15"/>
      <c r="H64" s="15"/>
      <c r="I64" s="15"/>
      <c r="J64" s="15">
        <f t="shared" si="23"/>
        <v>0</v>
      </c>
      <c r="K64" s="15"/>
      <c r="L64" s="15"/>
      <c r="M64" s="15"/>
      <c r="N64" s="15"/>
      <c r="O64" s="15"/>
      <c r="P64" s="15">
        <f t="shared" si="7"/>
        <v>28620</v>
      </c>
    </row>
    <row r="65" spans="1:16" s="7" customFormat="1" x14ac:dyDescent="0.2">
      <c r="A65" s="13"/>
      <c r="B65" s="13"/>
      <c r="C65" s="14"/>
      <c r="D65" s="23" t="s">
        <v>228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s="7" customFormat="1" ht="51" x14ac:dyDescent="0.2">
      <c r="A66" s="13"/>
      <c r="B66" s="13"/>
      <c r="C66" s="14"/>
      <c r="D66" s="24" t="s">
        <v>229</v>
      </c>
      <c r="E66" s="15">
        <f t="shared" si="22"/>
        <v>28620</v>
      </c>
      <c r="F66" s="24">
        <v>28620</v>
      </c>
      <c r="G66" s="24"/>
      <c r="H66" s="24"/>
      <c r="I66" s="24"/>
      <c r="J66" s="15">
        <f t="shared" si="23"/>
        <v>0</v>
      </c>
      <c r="K66" s="24"/>
      <c r="L66" s="24"/>
      <c r="M66" s="24"/>
      <c r="N66" s="24"/>
      <c r="O66" s="24"/>
      <c r="P66" s="24">
        <f t="shared" ref="P66" si="24">E66+J66</f>
        <v>28620</v>
      </c>
    </row>
    <row r="67" spans="1:16" s="7" customFormat="1" ht="25.5" x14ac:dyDescent="0.2">
      <c r="A67" s="13" t="s">
        <v>107</v>
      </c>
      <c r="B67" s="13" t="s">
        <v>108</v>
      </c>
      <c r="C67" s="14" t="s">
        <v>59</v>
      </c>
      <c r="D67" s="15" t="s">
        <v>109</v>
      </c>
      <c r="E67" s="15">
        <f t="shared" si="22"/>
        <v>100000</v>
      </c>
      <c r="F67" s="15">
        <v>100000</v>
      </c>
      <c r="G67" s="15"/>
      <c r="H67" s="15"/>
      <c r="I67" s="15"/>
      <c r="J67" s="15">
        <f t="shared" si="23"/>
        <v>0</v>
      </c>
      <c r="K67" s="15"/>
      <c r="L67" s="15"/>
      <c r="M67" s="15"/>
      <c r="N67" s="15"/>
      <c r="O67" s="15"/>
      <c r="P67" s="15">
        <f t="shared" si="7"/>
        <v>100000</v>
      </c>
    </row>
    <row r="68" spans="1:16" s="7" customFormat="1" ht="51" x14ac:dyDescent="0.2">
      <c r="A68" s="13" t="s">
        <v>110</v>
      </c>
      <c r="B68" s="13" t="s">
        <v>112</v>
      </c>
      <c r="C68" s="14" t="s">
        <v>111</v>
      </c>
      <c r="D68" s="15" t="s">
        <v>113</v>
      </c>
      <c r="E68" s="15">
        <f t="shared" si="22"/>
        <v>18219444</v>
      </c>
      <c r="F68" s="15">
        <v>16609444</v>
      </c>
      <c r="G68" s="15">
        <v>10806184</v>
      </c>
      <c r="H68" s="15">
        <v>2825034</v>
      </c>
      <c r="I68" s="15">
        <v>1610000</v>
      </c>
      <c r="J68" s="15">
        <f t="shared" si="23"/>
        <v>719416</v>
      </c>
      <c r="K68" s="15"/>
      <c r="L68" s="15">
        <v>719416</v>
      </c>
      <c r="M68" s="15"/>
      <c r="N68" s="15"/>
      <c r="O68" s="15"/>
      <c r="P68" s="15">
        <f t="shared" si="7"/>
        <v>18938860</v>
      </c>
    </row>
    <row r="69" spans="1:16" s="7" customFormat="1" ht="63.75" x14ac:dyDescent="0.2">
      <c r="A69" s="13" t="s">
        <v>114</v>
      </c>
      <c r="B69" s="13" t="s">
        <v>115</v>
      </c>
      <c r="C69" s="14" t="s">
        <v>78</v>
      </c>
      <c r="D69" s="15" t="s">
        <v>116</v>
      </c>
      <c r="E69" s="15">
        <f t="shared" si="22"/>
        <v>308324</v>
      </c>
      <c r="F69" s="15">
        <v>308324</v>
      </c>
      <c r="G69" s="15">
        <v>218698</v>
      </c>
      <c r="H69" s="15">
        <v>43351</v>
      </c>
      <c r="I69" s="15"/>
      <c r="J69" s="15">
        <f t="shared" si="23"/>
        <v>0</v>
      </c>
      <c r="K69" s="15"/>
      <c r="L69" s="15"/>
      <c r="M69" s="15"/>
      <c r="N69" s="15"/>
      <c r="O69" s="15"/>
      <c r="P69" s="15">
        <f t="shared" si="7"/>
        <v>308324</v>
      </c>
    </row>
    <row r="70" spans="1:16" s="7" customFormat="1" ht="76.5" x14ac:dyDescent="0.2">
      <c r="A70" s="13" t="s">
        <v>117</v>
      </c>
      <c r="B70" s="13" t="s">
        <v>118</v>
      </c>
      <c r="C70" s="14" t="s">
        <v>78</v>
      </c>
      <c r="D70" s="15" t="s">
        <v>119</v>
      </c>
      <c r="E70" s="15">
        <f t="shared" si="22"/>
        <v>4229929</v>
      </c>
      <c r="F70" s="15">
        <v>4229929</v>
      </c>
      <c r="G70" s="15"/>
      <c r="H70" s="15"/>
      <c r="I70" s="15"/>
      <c r="J70" s="15">
        <f t="shared" si="23"/>
        <v>0</v>
      </c>
      <c r="K70" s="15"/>
      <c r="L70" s="15"/>
      <c r="M70" s="15"/>
      <c r="N70" s="15"/>
      <c r="O70" s="15"/>
      <c r="P70" s="15">
        <f t="shared" si="7"/>
        <v>4229929</v>
      </c>
    </row>
    <row r="71" spans="1:16" s="7" customFormat="1" x14ac:dyDescent="0.2">
      <c r="A71" s="13" t="s">
        <v>120</v>
      </c>
      <c r="B71" s="13" t="s">
        <v>121</v>
      </c>
      <c r="C71" s="14" t="s">
        <v>78</v>
      </c>
      <c r="D71" s="15" t="s">
        <v>122</v>
      </c>
      <c r="E71" s="15">
        <f t="shared" si="22"/>
        <v>13030</v>
      </c>
      <c r="F71" s="15">
        <v>13030</v>
      </c>
      <c r="G71" s="15"/>
      <c r="H71" s="15"/>
      <c r="I71" s="15"/>
      <c r="J71" s="15">
        <f t="shared" si="23"/>
        <v>0</v>
      </c>
      <c r="K71" s="15"/>
      <c r="L71" s="15"/>
      <c r="M71" s="15"/>
      <c r="N71" s="15"/>
      <c r="O71" s="15"/>
      <c r="P71" s="15">
        <f t="shared" si="7"/>
        <v>13030</v>
      </c>
    </row>
    <row r="72" spans="1:16" s="7" customFormat="1" ht="63.75" x14ac:dyDescent="0.2">
      <c r="A72" s="13" t="s">
        <v>123</v>
      </c>
      <c r="B72" s="13" t="s">
        <v>79</v>
      </c>
      <c r="C72" s="14" t="s">
        <v>78</v>
      </c>
      <c r="D72" s="15" t="s">
        <v>80</v>
      </c>
      <c r="E72" s="15">
        <f t="shared" si="22"/>
        <v>500000</v>
      </c>
      <c r="F72" s="15">
        <v>500000</v>
      </c>
      <c r="G72" s="15"/>
      <c r="H72" s="15"/>
      <c r="I72" s="15"/>
      <c r="J72" s="15">
        <f t="shared" si="23"/>
        <v>0</v>
      </c>
      <c r="K72" s="15"/>
      <c r="L72" s="15"/>
      <c r="M72" s="15"/>
      <c r="N72" s="15"/>
      <c r="O72" s="15"/>
      <c r="P72" s="15">
        <f t="shared" si="7"/>
        <v>500000</v>
      </c>
    </row>
    <row r="73" spans="1:16" s="7" customFormat="1" ht="76.5" x14ac:dyDescent="0.2">
      <c r="A73" s="13" t="s">
        <v>124</v>
      </c>
      <c r="B73" s="13" t="s">
        <v>125</v>
      </c>
      <c r="C73" s="14" t="s">
        <v>51</v>
      </c>
      <c r="D73" s="15" t="s">
        <v>126</v>
      </c>
      <c r="E73" s="15">
        <f t="shared" si="22"/>
        <v>706400</v>
      </c>
      <c r="F73" s="15">
        <v>706400</v>
      </c>
      <c r="G73" s="15"/>
      <c r="H73" s="15"/>
      <c r="I73" s="15"/>
      <c r="J73" s="15">
        <f t="shared" si="23"/>
        <v>0</v>
      </c>
      <c r="K73" s="15"/>
      <c r="L73" s="15"/>
      <c r="M73" s="15"/>
      <c r="N73" s="15"/>
      <c r="O73" s="15"/>
      <c r="P73" s="15">
        <f t="shared" si="7"/>
        <v>706400</v>
      </c>
    </row>
    <row r="74" spans="1:16" s="7" customFormat="1" ht="63.75" x14ac:dyDescent="0.2">
      <c r="A74" s="13" t="s">
        <v>247</v>
      </c>
      <c r="B74" s="13" t="s">
        <v>248</v>
      </c>
      <c r="C74" s="14" t="s">
        <v>98</v>
      </c>
      <c r="D74" s="15" t="s">
        <v>249</v>
      </c>
      <c r="E74" s="15">
        <f t="shared" si="22"/>
        <v>831084</v>
      </c>
      <c r="F74" s="15">
        <v>831084</v>
      </c>
      <c r="G74" s="15"/>
      <c r="H74" s="15"/>
      <c r="I74" s="15"/>
      <c r="J74" s="15">
        <f t="shared" si="23"/>
        <v>0</v>
      </c>
      <c r="K74" s="15"/>
      <c r="L74" s="15"/>
      <c r="M74" s="15"/>
      <c r="N74" s="15"/>
      <c r="O74" s="15"/>
      <c r="P74" s="15">
        <f t="shared" si="7"/>
        <v>831084</v>
      </c>
    </row>
    <row r="75" spans="1:16" s="7" customFormat="1" x14ac:dyDescent="0.2">
      <c r="A75" s="13" t="s">
        <v>127</v>
      </c>
      <c r="B75" s="13" t="s">
        <v>129</v>
      </c>
      <c r="C75" s="14" t="s">
        <v>128</v>
      </c>
      <c r="D75" s="15" t="s">
        <v>130</v>
      </c>
      <c r="E75" s="15">
        <f t="shared" si="22"/>
        <v>76274</v>
      </c>
      <c r="F75" s="15">
        <v>76274</v>
      </c>
      <c r="G75" s="15">
        <v>62520</v>
      </c>
      <c r="H75" s="15">
        <v>0</v>
      </c>
      <c r="I75" s="15">
        <v>0</v>
      </c>
      <c r="J75" s="15">
        <f t="shared" si="23"/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7"/>
        <v>76274</v>
      </c>
    </row>
    <row r="76" spans="1:16" s="7" customFormat="1" ht="38.25" x14ac:dyDescent="0.2">
      <c r="A76" s="13" t="s">
        <v>131</v>
      </c>
      <c r="B76" s="13" t="s">
        <v>132</v>
      </c>
      <c r="C76" s="14" t="s">
        <v>59</v>
      </c>
      <c r="D76" s="15" t="s">
        <v>133</v>
      </c>
      <c r="E76" s="15">
        <f t="shared" si="22"/>
        <v>200000</v>
      </c>
      <c r="F76" s="15">
        <v>200000</v>
      </c>
      <c r="G76" s="15">
        <v>0</v>
      </c>
      <c r="H76" s="15">
        <v>0</v>
      </c>
      <c r="I76" s="15">
        <v>0</v>
      </c>
      <c r="J76" s="15">
        <f t="shared" si="23"/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f t="shared" si="7"/>
        <v>200000</v>
      </c>
    </row>
    <row r="77" spans="1:16" s="7" customFormat="1" ht="25.5" x14ac:dyDescent="0.2">
      <c r="A77" s="13" t="s">
        <v>134</v>
      </c>
      <c r="B77" s="13" t="s">
        <v>136</v>
      </c>
      <c r="C77" s="14" t="s">
        <v>135</v>
      </c>
      <c r="D77" s="15" t="s">
        <v>245</v>
      </c>
      <c r="E77" s="15">
        <f t="shared" si="22"/>
        <v>5981900</v>
      </c>
      <c r="F77" s="15">
        <v>5981900</v>
      </c>
      <c r="G77" s="15">
        <v>0</v>
      </c>
      <c r="H77" s="15">
        <v>0</v>
      </c>
      <c r="I77" s="15">
        <v>0</v>
      </c>
      <c r="J77" s="15">
        <f t="shared" si="23"/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si="7"/>
        <v>5981900</v>
      </c>
    </row>
    <row r="78" spans="1:16" s="7" customFormat="1" x14ac:dyDescent="0.2">
      <c r="A78" s="13"/>
      <c r="B78" s="13"/>
      <c r="C78" s="14"/>
      <c r="D78" s="23" t="s">
        <v>228</v>
      </c>
      <c r="E78" s="15"/>
      <c r="F78" s="15"/>
      <c r="G78" s="15"/>
      <c r="H78" s="15"/>
      <c r="I78" s="15"/>
      <c r="J78" s="15">
        <f t="shared" si="23"/>
        <v>0</v>
      </c>
      <c r="K78" s="15"/>
      <c r="L78" s="15"/>
      <c r="M78" s="15"/>
      <c r="N78" s="15"/>
      <c r="O78" s="15"/>
      <c r="P78" s="15"/>
    </row>
    <row r="79" spans="1:16" s="31" customFormat="1" ht="44.25" customHeight="1" x14ac:dyDescent="0.2">
      <c r="A79" s="29"/>
      <c r="B79" s="29"/>
      <c r="C79" s="30"/>
      <c r="D79" s="24" t="s">
        <v>246</v>
      </c>
      <c r="E79" s="24">
        <f t="shared" si="22"/>
        <v>205000</v>
      </c>
      <c r="F79" s="24">
        <v>205000</v>
      </c>
      <c r="G79" s="24"/>
      <c r="H79" s="24"/>
      <c r="I79" s="24"/>
      <c r="J79" s="24">
        <f t="shared" si="23"/>
        <v>0</v>
      </c>
      <c r="K79" s="24"/>
      <c r="L79" s="24"/>
      <c r="M79" s="24"/>
      <c r="N79" s="24"/>
      <c r="O79" s="24"/>
      <c r="P79" s="24">
        <f t="shared" si="7"/>
        <v>205000</v>
      </c>
    </row>
    <row r="80" spans="1:16" s="7" customFormat="1" ht="63.75" x14ac:dyDescent="0.2">
      <c r="A80" s="13" t="s">
        <v>138</v>
      </c>
      <c r="B80" s="13" t="s">
        <v>139</v>
      </c>
      <c r="C80" s="14" t="s">
        <v>135</v>
      </c>
      <c r="D80" s="15" t="s">
        <v>140</v>
      </c>
      <c r="E80" s="15">
        <f t="shared" si="22"/>
        <v>0</v>
      </c>
      <c r="F80" s="15">
        <v>0</v>
      </c>
      <c r="G80" s="15">
        <v>0</v>
      </c>
      <c r="H80" s="15">
        <v>0</v>
      </c>
      <c r="I80" s="15">
        <v>0</v>
      </c>
      <c r="J80" s="15">
        <f t="shared" si="23"/>
        <v>14956535</v>
      </c>
      <c r="K80" s="15">
        <v>14956535</v>
      </c>
      <c r="L80" s="15">
        <v>0</v>
      </c>
      <c r="M80" s="15">
        <v>0</v>
      </c>
      <c r="N80" s="15">
        <v>0</v>
      </c>
      <c r="O80" s="15">
        <v>14956535</v>
      </c>
      <c r="P80" s="15">
        <f t="shared" si="7"/>
        <v>14956535</v>
      </c>
    </row>
    <row r="81" spans="1:16" s="7" customFormat="1" ht="25.5" x14ac:dyDescent="0.2">
      <c r="A81" s="8" t="s">
        <v>141</v>
      </c>
      <c r="B81" s="9"/>
      <c r="C81" s="10"/>
      <c r="D81" s="11" t="s">
        <v>142</v>
      </c>
      <c r="E81" s="12">
        <f>E82</f>
        <v>5229574</v>
      </c>
      <c r="F81" s="12">
        <f t="shared" ref="F81:O81" si="25">F82</f>
        <v>5229574</v>
      </c>
      <c r="G81" s="12">
        <f t="shared" si="25"/>
        <v>3041631</v>
      </c>
      <c r="H81" s="12">
        <f t="shared" si="25"/>
        <v>257352</v>
      </c>
      <c r="I81" s="12">
        <f t="shared" si="25"/>
        <v>0</v>
      </c>
      <c r="J81" s="15">
        <f t="shared" si="23"/>
        <v>0</v>
      </c>
      <c r="K81" s="12">
        <f t="shared" si="25"/>
        <v>0</v>
      </c>
      <c r="L81" s="12">
        <f t="shared" si="25"/>
        <v>0</v>
      </c>
      <c r="M81" s="12">
        <f t="shared" si="25"/>
        <v>0</v>
      </c>
      <c r="N81" s="12">
        <f t="shared" si="25"/>
        <v>0</v>
      </c>
      <c r="O81" s="12">
        <f t="shared" si="25"/>
        <v>0</v>
      </c>
      <c r="P81" s="12">
        <f t="shared" si="7"/>
        <v>5229574</v>
      </c>
    </row>
    <row r="82" spans="1:16" s="7" customFormat="1" ht="25.5" x14ac:dyDescent="0.2">
      <c r="A82" s="8" t="s">
        <v>143</v>
      </c>
      <c r="B82" s="9"/>
      <c r="C82" s="10"/>
      <c r="D82" s="11" t="s">
        <v>142</v>
      </c>
      <c r="E82" s="12">
        <f>F82+I82</f>
        <v>5229574</v>
      </c>
      <c r="F82" s="12">
        <f>F83+F84</f>
        <v>5229574</v>
      </c>
      <c r="G82" s="12">
        <f t="shared" ref="G82:I82" si="26">G83+G84</f>
        <v>3041631</v>
      </c>
      <c r="H82" s="12">
        <f t="shared" si="26"/>
        <v>257352</v>
      </c>
      <c r="I82" s="12">
        <f t="shared" si="26"/>
        <v>0</v>
      </c>
      <c r="J82" s="15">
        <f t="shared" si="23"/>
        <v>0</v>
      </c>
      <c r="K82" s="12">
        <f t="shared" ref="K82" si="27">K83+K84</f>
        <v>0</v>
      </c>
      <c r="L82" s="12">
        <f t="shared" ref="L82" si="28">L83+L84</f>
        <v>0</v>
      </c>
      <c r="M82" s="12">
        <f t="shared" ref="M82" si="29">M83+M84</f>
        <v>0</v>
      </c>
      <c r="N82" s="12">
        <f t="shared" ref="N82" si="30">N83+N84</f>
        <v>0</v>
      </c>
      <c r="O82" s="12">
        <f t="shared" ref="O82" si="31">O83+O84</f>
        <v>0</v>
      </c>
      <c r="P82" s="12">
        <f t="shared" si="7"/>
        <v>5229574</v>
      </c>
    </row>
    <row r="83" spans="1:16" s="7" customFormat="1" ht="38.25" x14ac:dyDescent="0.2">
      <c r="A83" s="13" t="s">
        <v>144</v>
      </c>
      <c r="B83" s="13" t="s">
        <v>47</v>
      </c>
      <c r="C83" s="14" t="s">
        <v>21</v>
      </c>
      <c r="D83" s="15" t="s">
        <v>48</v>
      </c>
      <c r="E83" s="15">
        <f>F83+I83</f>
        <v>1392629</v>
      </c>
      <c r="F83" s="15">
        <v>1392629</v>
      </c>
      <c r="G83" s="15">
        <v>1091744</v>
      </c>
      <c r="H83" s="15">
        <v>16700</v>
      </c>
      <c r="I83" s="15"/>
      <c r="J83" s="15">
        <f t="shared" si="23"/>
        <v>0</v>
      </c>
      <c r="K83" s="15"/>
      <c r="L83" s="15"/>
      <c r="M83" s="15"/>
      <c r="N83" s="15"/>
      <c r="O83" s="15"/>
      <c r="P83" s="15">
        <f t="shared" si="7"/>
        <v>1392629</v>
      </c>
    </row>
    <row r="84" spans="1:16" s="7" customFormat="1" ht="63.75" x14ac:dyDescent="0.2">
      <c r="A84" s="13" t="s">
        <v>260</v>
      </c>
      <c r="B84" s="13" t="s">
        <v>115</v>
      </c>
      <c r="C84" s="14" t="s">
        <v>78</v>
      </c>
      <c r="D84" s="15" t="s">
        <v>116</v>
      </c>
      <c r="E84" s="15">
        <f>F84+I84</f>
        <v>3836945</v>
      </c>
      <c r="F84" s="37">
        <v>3836945</v>
      </c>
      <c r="G84" s="15">
        <v>1949887</v>
      </c>
      <c r="H84" s="15">
        <v>240652</v>
      </c>
      <c r="I84" s="15"/>
      <c r="J84" s="15">
        <f t="shared" si="23"/>
        <v>0</v>
      </c>
      <c r="K84" s="15"/>
      <c r="L84" s="15"/>
      <c r="M84" s="15"/>
      <c r="N84" s="15"/>
      <c r="O84" s="15"/>
      <c r="P84" s="15">
        <f t="shared" si="7"/>
        <v>3836945</v>
      </c>
    </row>
    <row r="85" spans="1:16" s="7" customFormat="1" x14ac:dyDescent="0.2">
      <c r="A85" s="13"/>
      <c r="B85" s="13"/>
      <c r="C85" s="14"/>
      <c r="D85" s="23" t="s">
        <v>228</v>
      </c>
      <c r="E85" s="15"/>
      <c r="F85" s="37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s="31" customFormat="1" ht="122.25" customHeight="1" x14ac:dyDescent="0.2">
      <c r="A86" s="29"/>
      <c r="B86" s="29"/>
      <c r="C86" s="30"/>
      <c r="D86" s="24" t="s">
        <v>267</v>
      </c>
      <c r="E86" s="24">
        <f>F86+I86</f>
        <v>1053600</v>
      </c>
      <c r="F86" s="38">
        <v>1053600</v>
      </c>
      <c r="G86" s="24"/>
      <c r="H86" s="24"/>
      <c r="I86" s="24"/>
      <c r="J86" s="15">
        <f t="shared" si="23"/>
        <v>0</v>
      </c>
      <c r="K86" s="24"/>
      <c r="L86" s="24"/>
      <c r="M86" s="24"/>
      <c r="N86" s="24"/>
      <c r="O86" s="24"/>
      <c r="P86" s="15">
        <f t="shared" si="7"/>
        <v>1053600</v>
      </c>
    </row>
    <row r="87" spans="1:16" s="7" customFormat="1" ht="25.5" x14ac:dyDescent="0.2">
      <c r="A87" s="8" t="s">
        <v>145</v>
      </c>
      <c r="B87" s="9"/>
      <c r="C87" s="10"/>
      <c r="D87" s="11" t="s">
        <v>146</v>
      </c>
      <c r="E87" s="12">
        <f>E88</f>
        <v>33283885</v>
      </c>
      <c r="F87" s="12">
        <f>F88</f>
        <v>24567467</v>
      </c>
      <c r="G87" s="12">
        <f t="shared" ref="G87:I87" si="32">G88</f>
        <v>14319118</v>
      </c>
      <c r="H87" s="12">
        <f t="shared" si="32"/>
        <v>4110854</v>
      </c>
      <c r="I87" s="12">
        <f t="shared" si="32"/>
        <v>8716418</v>
      </c>
      <c r="J87" s="12">
        <v>280000</v>
      </c>
      <c r="K87" s="12">
        <f t="shared" ref="K87" si="33">K88</f>
        <v>0</v>
      </c>
      <c r="L87" s="12">
        <f t="shared" ref="L87" si="34">L88</f>
        <v>280000</v>
      </c>
      <c r="M87" s="12">
        <f t="shared" ref="M87" si="35">M88</f>
        <v>213114</v>
      </c>
      <c r="N87" s="12">
        <f t="shared" ref="N87" si="36">N88</f>
        <v>0</v>
      </c>
      <c r="O87" s="12">
        <f t="shared" ref="O87" si="37">O88</f>
        <v>0</v>
      </c>
      <c r="P87" s="12">
        <f t="shared" si="7"/>
        <v>33563885</v>
      </c>
    </row>
    <row r="88" spans="1:16" s="7" customFormat="1" ht="25.5" x14ac:dyDescent="0.2">
      <c r="A88" s="8" t="s">
        <v>147</v>
      </c>
      <c r="B88" s="9"/>
      <c r="C88" s="10"/>
      <c r="D88" s="11" t="s">
        <v>148</v>
      </c>
      <c r="E88" s="12">
        <f>SUM(E89:E97)</f>
        <v>33283885</v>
      </c>
      <c r="F88" s="12">
        <f t="shared" ref="F88:O88" si="38">SUM(F89:F97)</f>
        <v>24567467</v>
      </c>
      <c r="G88" s="12">
        <f t="shared" si="38"/>
        <v>14319118</v>
      </c>
      <c r="H88" s="12">
        <f t="shared" si="38"/>
        <v>4110854</v>
      </c>
      <c r="I88" s="12">
        <f t="shared" si="38"/>
        <v>8716418</v>
      </c>
      <c r="J88" s="12">
        <f t="shared" si="38"/>
        <v>280000</v>
      </c>
      <c r="K88" s="12">
        <f t="shared" si="38"/>
        <v>0</v>
      </c>
      <c r="L88" s="12">
        <f t="shared" si="38"/>
        <v>280000</v>
      </c>
      <c r="M88" s="12">
        <f t="shared" si="38"/>
        <v>213114</v>
      </c>
      <c r="N88" s="12">
        <f t="shared" si="38"/>
        <v>0</v>
      </c>
      <c r="O88" s="12">
        <f t="shared" si="38"/>
        <v>0</v>
      </c>
      <c r="P88" s="12">
        <f t="shared" si="7"/>
        <v>33563885</v>
      </c>
    </row>
    <row r="89" spans="1:16" s="7" customFormat="1" ht="38.25" x14ac:dyDescent="0.2">
      <c r="A89" s="13" t="s">
        <v>149</v>
      </c>
      <c r="B89" s="13" t="s">
        <v>47</v>
      </c>
      <c r="C89" s="14" t="s">
        <v>21</v>
      </c>
      <c r="D89" s="15" t="s">
        <v>48</v>
      </c>
      <c r="E89" s="15">
        <f>F89+I89</f>
        <v>1561406</v>
      </c>
      <c r="F89" s="15">
        <v>1561406</v>
      </c>
      <c r="G89" s="15">
        <v>1230661</v>
      </c>
      <c r="H89" s="15"/>
      <c r="I89" s="15"/>
      <c r="J89" s="15">
        <f t="shared" ref="J89:J97" si="39">L89+O89</f>
        <v>0</v>
      </c>
      <c r="K89" s="15"/>
      <c r="L89" s="15"/>
      <c r="M89" s="15"/>
      <c r="N89" s="15"/>
      <c r="O89" s="15"/>
      <c r="P89" s="15">
        <f t="shared" si="7"/>
        <v>1561406</v>
      </c>
    </row>
    <row r="90" spans="1:16" s="7" customFormat="1" ht="25.5" x14ac:dyDescent="0.2">
      <c r="A90" s="13" t="s">
        <v>150</v>
      </c>
      <c r="B90" s="13" t="s">
        <v>151</v>
      </c>
      <c r="C90" s="14" t="s">
        <v>58</v>
      </c>
      <c r="D90" s="15" t="s">
        <v>152</v>
      </c>
      <c r="E90" s="15">
        <f t="shared" ref="E90:E97" si="40">F90+I90</f>
        <v>5558646</v>
      </c>
      <c r="F90" s="15">
        <v>5558646</v>
      </c>
      <c r="G90" s="15">
        <v>3406065</v>
      </c>
      <c r="H90" s="15">
        <v>1355237</v>
      </c>
      <c r="I90" s="15"/>
      <c r="J90" s="15">
        <f t="shared" si="39"/>
        <v>180000</v>
      </c>
      <c r="K90" s="15"/>
      <c r="L90" s="15">
        <v>180000</v>
      </c>
      <c r="M90" s="15">
        <v>147540</v>
      </c>
      <c r="N90" s="15"/>
      <c r="O90" s="15"/>
      <c r="P90" s="15">
        <f t="shared" si="7"/>
        <v>5738646</v>
      </c>
    </row>
    <row r="91" spans="1:16" s="7" customFormat="1" x14ac:dyDescent="0.2">
      <c r="A91" s="13" t="s">
        <v>153</v>
      </c>
      <c r="B91" s="13" t="s">
        <v>155</v>
      </c>
      <c r="C91" s="14" t="s">
        <v>154</v>
      </c>
      <c r="D91" s="15" t="s">
        <v>156</v>
      </c>
      <c r="E91" s="15">
        <f t="shared" si="40"/>
        <v>4339381</v>
      </c>
      <c r="F91" s="15">
        <v>4339381</v>
      </c>
      <c r="G91" s="15">
        <v>2736114</v>
      </c>
      <c r="H91" s="15">
        <v>642058</v>
      </c>
      <c r="I91" s="15"/>
      <c r="J91" s="15">
        <f t="shared" si="39"/>
        <v>0</v>
      </c>
      <c r="K91" s="15"/>
      <c r="L91" s="15"/>
      <c r="M91" s="15"/>
      <c r="N91" s="15"/>
      <c r="O91" s="15"/>
      <c r="P91" s="15">
        <f t="shared" si="7"/>
        <v>4339381</v>
      </c>
    </row>
    <row r="92" spans="1:16" s="7" customFormat="1" x14ac:dyDescent="0.2">
      <c r="A92" s="13" t="s">
        <v>157</v>
      </c>
      <c r="B92" s="13" t="s">
        <v>158</v>
      </c>
      <c r="C92" s="14" t="s">
        <v>154</v>
      </c>
      <c r="D92" s="15" t="s">
        <v>159</v>
      </c>
      <c r="E92" s="15">
        <f t="shared" si="40"/>
        <v>1422388</v>
      </c>
      <c r="F92" s="15">
        <v>1422388</v>
      </c>
      <c r="G92" s="15">
        <v>747723</v>
      </c>
      <c r="H92" s="15">
        <v>430241</v>
      </c>
      <c r="I92" s="15"/>
      <c r="J92" s="15">
        <f t="shared" si="39"/>
        <v>80000</v>
      </c>
      <c r="K92" s="15"/>
      <c r="L92" s="15">
        <v>80000</v>
      </c>
      <c r="M92" s="15">
        <v>65574</v>
      </c>
      <c r="N92" s="15"/>
      <c r="O92" s="15"/>
      <c r="P92" s="15">
        <f t="shared" si="7"/>
        <v>1502388</v>
      </c>
    </row>
    <row r="93" spans="1:16" s="7" customFormat="1" ht="38.25" x14ac:dyDescent="0.2">
      <c r="A93" s="13" t="s">
        <v>160</v>
      </c>
      <c r="B93" s="13" t="s">
        <v>162</v>
      </c>
      <c r="C93" s="14" t="s">
        <v>161</v>
      </c>
      <c r="D93" s="15" t="s">
        <v>163</v>
      </c>
      <c r="E93" s="15">
        <f t="shared" si="40"/>
        <v>17454095</v>
      </c>
      <c r="F93" s="15">
        <v>8737677</v>
      </c>
      <c r="G93" s="15">
        <v>5482836</v>
      </c>
      <c r="H93" s="15">
        <v>1628607</v>
      </c>
      <c r="I93" s="15">
        <v>8716418</v>
      </c>
      <c r="J93" s="15">
        <f t="shared" si="39"/>
        <v>20000</v>
      </c>
      <c r="K93" s="15"/>
      <c r="L93" s="15">
        <v>20000</v>
      </c>
      <c r="M93" s="15"/>
      <c r="N93" s="15"/>
      <c r="O93" s="15"/>
      <c r="P93" s="15">
        <f t="shared" si="7"/>
        <v>17474095</v>
      </c>
    </row>
    <row r="94" spans="1:16" s="7" customFormat="1" ht="25.5" x14ac:dyDescent="0.2">
      <c r="A94" s="13" t="s">
        <v>164</v>
      </c>
      <c r="B94" s="13" t="s">
        <v>166</v>
      </c>
      <c r="C94" s="14" t="s">
        <v>165</v>
      </c>
      <c r="D94" s="15" t="s">
        <v>167</v>
      </c>
      <c r="E94" s="15">
        <f t="shared" si="40"/>
        <v>988726</v>
      </c>
      <c r="F94" s="15">
        <v>988726</v>
      </c>
      <c r="G94" s="15">
        <v>715719</v>
      </c>
      <c r="H94" s="15">
        <v>54711</v>
      </c>
      <c r="I94" s="15"/>
      <c r="J94" s="15">
        <f t="shared" si="39"/>
        <v>0</v>
      </c>
      <c r="K94" s="15"/>
      <c r="L94" s="15"/>
      <c r="M94" s="15"/>
      <c r="N94" s="15"/>
      <c r="O94" s="15"/>
      <c r="P94" s="15">
        <f t="shared" si="7"/>
        <v>988726</v>
      </c>
    </row>
    <row r="95" spans="1:16" s="7" customFormat="1" x14ac:dyDescent="0.2">
      <c r="A95" s="13" t="s">
        <v>168</v>
      </c>
      <c r="B95" s="13" t="s">
        <v>169</v>
      </c>
      <c r="C95" s="14" t="s">
        <v>165</v>
      </c>
      <c r="D95" s="15" t="s">
        <v>170</v>
      </c>
      <c r="E95" s="15">
        <f t="shared" si="40"/>
        <v>471235</v>
      </c>
      <c r="F95" s="15">
        <v>471235</v>
      </c>
      <c r="G95" s="15"/>
      <c r="H95" s="15"/>
      <c r="I95" s="15"/>
      <c r="J95" s="15">
        <f t="shared" si="39"/>
        <v>0</v>
      </c>
      <c r="K95" s="15"/>
      <c r="L95" s="15"/>
      <c r="M95" s="15"/>
      <c r="N95" s="15"/>
      <c r="O95" s="15"/>
      <c r="P95" s="15">
        <f t="shared" si="7"/>
        <v>471235</v>
      </c>
    </row>
    <row r="96" spans="1:16" s="7" customFormat="1" ht="51" x14ac:dyDescent="0.2">
      <c r="A96" s="13" t="s">
        <v>171</v>
      </c>
      <c r="B96" s="13" t="s">
        <v>172</v>
      </c>
      <c r="C96" s="14" t="s">
        <v>82</v>
      </c>
      <c r="D96" s="15" t="s">
        <v>173</v>
      </c>
      <c r="E96" s="15">
        <f t="shared" si="40"/>
        <v>843325</v>
      </c>
      <c r="F96" s="15">
        <v>843325</v>
      </c>
      <c r="G96" s="15"/>
      <c r="H96" s="15"/>
      <c r="I96" s="15"/>
      <c r="J96" s="15">
        <f t="shared" si="39"/>
        <v>0</v>
      </c>
      <c r="K96" s="15"/>
      <c r="L96" s="15"/>
      <c r="M96" s="15"/>
      <c r="N96" s="15"/>
      <c r="O96" s="15"/>
      <c r="P96" s="15">
        <f t="shared" si="7"/>
        <v>843325</v>
      </c>
    </row>
    <row r="97" spans="1:16" s="7" customFormat="1" ht="38.25" x14ac:dyDescent="0.2">
      <c r="A97" s="13" t="s">
        <v>174</v>
      </c>
      <c r="B97" s="13" t="s">
        <v>175</v>
      </c>
      <c r="C97" s="14" t="s">
        <v>82</v>
      </c>
      <c r="D97" s="15" t="s">
        <v>176</v>
      </c>
      <c r="E97" s="15">
        <f t="shared" si="40"/>
        <v>644683</v>
      </c>
      <c r="F97" s="15">
        <v>644683</v>
      </c>
      <c r="G97" s="15"/>
      <c r="H97" s="15"/>
      <c r="I97" s="15"/>
      <c r="J97" s="15">
        <f t="shared" si="39"/>
        <v>0</v>
      </c>
      <c r="K97" s="15"/>
      <c r="L97" s="15"/>
      <c r="M97" s="15"/>
      <c r="N97" s="15"/>
      <c r="O97" s="15"/>
      <c r="P97" s="15">
        <f t="shared" si="7"/>
        <v>644683</v>
      </c>
    </row>
    <row r="98" spans="1:16" s="7" customFormat="1" ht="38.25" x14ac:dyDescent="0.2">
      <c r="A98" s="8" t="s">
        <v>177</v>
      </c>
      <c r="B98" s="9"/>
      <c r="C98" s="10"/>
      <c r="D98" s="11" t="s">
        <v>227</v>
      </c>
      <c r="E98" s="12">
        <f>E99</f>
        <v>35275231</v>
      </c>
      <c r="F98" s="12">
        <f t="shared" ref="F98:O98" si="41">F99</f>
        <v>26244926</v>
      </c>
      <c r="G98" s="12">
        <f t="shared" si="41"/>
        <v>2069216</v>
      </c>
      <c r="H98" s="12">
        <f t="shared" si="41"/>
        <v>2968990</v>
      </c>
      <c r="I98" s="12">
        <f t="shared" si="41"/>
        <v>9030305</v>
      </c>
      <c r="J98" s="12">
        <f t="shared" si="41"/>
        <v>1248400</v>
      </c>
      <c r="K98" s="12">
        <f t="shared" si="41"/>
        <v>1000000</v>
      </c>
      <c r="L98" s="12">
        <f t="shared" si="41"/>
        <v>248400</v>
      </c>
      <c r="M98" s="12">
        <f t="shared" si="41"/>
        <v>0</v>
      </c>
      <c r="N98" s="12">
        <f t="shared" si="41"/>
        <v>0</v>
      </c>
      <c r="O98" s="12">
        <f t="shared" si="41"/>
        <v>1000000</v>
      </c>
      <c r="P98" s="12">
        <f t="shared" si="7"/>
        <v>36523631</v>
      </c>
    </row>
    <row r="99" spans="1:16" s="7" customFormat="1" ht="38.25" x14ac:dyDescent="0.2">
      <c r="A99" s="8" t="s">
        <v>178</v>
      </c>
      <c r="B99" s="9"/>
      <c r="C99" s="10"/>
      <c r="D99" s="11" t="s">
        <v>227</v>
      </c>
      <c r="E99" s="12">
        <f>SUM(E100:E109)</f>
        <v>35275231</v>
      </c>
      <c r="F99" s="12">
        <f t="shared" ref="F99:O99" si="42">SUM(F100:F109)</f>
        <v>26244926</v>
      </c>
      <c r="G99" s="12">
        <f t="shared" si="42"/>
        <v>2069216</v>
      </c>
      <c r="H99" s="12">
        <f t="shared" si="42"/>
        <v>2968990</v>
      </c>
      <c r="I99" s="12">
        <f t="shared" si="42"/>
        <v>9030305</v>
      </c>
      <c r="J99" s="12">
        <f t="shared" si="42"/>
        <v>1248400</v>
      </c>
      <c r="K99" s="12">
        <f t="shared" si="42"/>
        <v>1000000</v>
      </c>
      <c r="L99" s="12">
        <f t="shared" si="42"/>
        <v>248400</v>
      </c>
      <c r="M99" s="12">
        <f t="shared" si="42"/>
        <v>0</v>
      </c>
      <c r="N99" s="12">
        <f t="shared" si="42"/>
        <v>0</v>
      </c>
      <c r="O99" s="12">
        <f t="shared" si="42"/>
        <v>1000000</v>
      </c>
      <c r="P99" s="12">
        <f t="shared" si="7"/>
        <v>36523631</v>
      </c>
    </row>
    <row r="100" spans="1:16" s="7" customFormat="1" ht="38.25" x14ac:dyDescent="0.2">
      <c r="A100" s="13" t="s">
        <v>179</v>
      </c>
      <c r="B100" s="13" t="s">
        <v>47</v>
      </c>
      <c r="C100" s="14" t="s">
        <v>21</v>
      </c>
      <c r="D100" s="15" t="s">
        <v>48</v>
      </c>
      <c r="E100" s="15">
        <f>F100+I100</f>
        <v>3010268</v>
      </c>
      <c r="F100" s="15">
        <v>3010268</v>
      </c>
      <c r="G100" s="15">
        <v>2069216</v>
      </c>
      <c r="H100" s="15">
        <v>53990</v>
      </c>
      <c r="I100" s="15"/>
      <c r="J100" s="15">
        <f t="shared" ref="J100:J119" si="43">L100+O100</f>
        <v>0</v>
      </c>
      <c r="K100" s="15"/>
      <c r="L100" s="15"/>
      <c r="M100" s="15"/>
      <c r="N100" s="15"/>
      <c r="O100" s="15"/>
      <c r="P100" s="15">
        <f t="shared" si="7"/>
        <v>3010268</v>
      </c>
    </row>
    <row r="101" spans="1:16" s="7" customFormat="1" ht="25.5" x14ac:dyDescent="0.2">
      <c r="A101" s="13" t="s">
        <v>180</v>
      </c>
      <c r="B101" s="13" t="s">
        <v>136</v>
      </c>
      <c r="C101" s="14" t="s">
        <v>135</v>
      </c>
      <c r="D101" s="15" t="s">
        <v>137</v>
      </c>
      <c r="E101" s="15">
        <f t="shared" ref="E101:E108" si="44">F101+I101</f>
        <v>321391</v>
      </c>
      <c r="F101" s="15">
        <v>321391</v>
      </c>
      <c r="G101" s="15"/>
      <c r="H101" s="15"/>
      <c r="I101" s="15"/>
      <c r="J101" s="15">
        <f t="shared" si="43"/>
        <v>0</v>
      </c>
      <c r="K101" s="15"/>
      <c r="L101" s="15"/>
      <c r="M101" s="15"/>
      <c r="N101" s="15"/>
      <c r="O101" s="15"/>
      <c r="P101" s="15">
        <f t="shared" si="7"/>
        <v>321391</v>
      </c>
    </row>
    <row r="102" spans="1:16" s="7" customFormat="1" ht="25.5" x14ac:dyDescent="0.2">
      <c r="A102" s="13" t="s">
        <v>261</v>
      </c>
      <c r="B102" s="13" t="s">
        <v>262</v>
      </c>
      <c r="C102" s="14" t="s">
        <v>182</v>
      </c>
      <c r="D102" s="15" t="s">
        <v>263</v>
      </c>
      <c r="E102" s="15">
        <f t="shared" si="44"/>
        <v>310000</v>
      </c>
      <c r="F102" s="15"/>
      <c r="G102" s="15"/>
      <c r="H102" s="15"/>
      <c r="I102" s="15">
        <v>310000</v>
      </c>
      <c r="J102" s="15">
        <f t="shared" si="43"/>
        <v>0</v>
      </c>
      <c r="K102" s="15"/>
      <c r="L102" s="15"/>
      <c r="M102" s="15"/>
      <c r="N102" s="15"/>
      <c r="O102" s="15"/>
      <c r="P102" s="15">
        <f t="shared" si="7"/>
        <v>310000</v>
      </c>
    </row>
    <row r="103" spans="1:16" s="7" customFormat="1" ht="25.5" x14ac:dyDescent="0.2">
      <c r="A103" s="13" t="s">
        <v>181</v>
      </c>
      <c r="B103" s="13" t="s">
        <v>183</v>
      </c>
      <c r="C103" s="14" t="s">
        <v>182</v>
      </c>
      <c r="D103" s="15" t="s">
        <v>184</v>
      </c>
      <c r="E103" s="15">
        <f t="shared" si="44"/>
        <v>1086000</v>
      </c>
      <c r="F103" s="15">
        <v>0</v>
      </c>
      <c r="G103" s="15">
        <v>0</v>
      </c>
      <c r="H103" s="15">
        <v>0</v>
      </c>
      <c r="I103" s="15">
        <v>1086000</v>
      </c>
      <c r="J103" s="15">
        <f t="shared" si="43"/>
        <v>0</v>
      </c>
      <c r="K103" s="15"/>
      <c r="L103" s="15"/>
      <c r="M103" s="15"/>
      <c r="N103" s="15"/>
      <c r="O103" s="15"/>
      <c r="P103" s="15">
        <f t="shared" si="7"/>
        <v>1086000</v>
      </c>
    </row>
    <row r="104" spans="1:16" s="7" customFormat="1" x14ac:dyDescent="0.2">
      <c r="A104" s="13" t="s">
        <v>185</v>
      </c>
      <c r="B104" s="13" t="s">
        <v>186</v>
      </c>
      <c r="C104" s="14" t="s">
        <v>182</v>
      </c>
      <c r="D104" s="15" t="s">
        <v>187</v>
      </c>
      <c r="E104" s="15">
        <f t="shared" si="44"/>
        <v>17834300</v>
      </c>
      <c r="F104" s="15">
        <v>10199995</v>
      </c>
      <c r="G104" s="15">
        <v>0</v>
      </c>
      <c r="H104" s="15">
        <v>1635000</v>
      </c>
      <c r="I104" s="15">
        <v>7634305</v>
      </c>
      <c r="J104" s="15">
        <f t="shared" si="43"/>
        <v>0</v>
      </c>
      <c r="K104" s="15"/>
      <c r="L104" s="15"/>
      <c r="M104" s="15"/>
      <c r="N104" s="15"/>
      <c r="O104" s="15"/>
      <c r="P104" s="15">
        <f t="shared" si="7"/>
        <v>17834300</v>
      </c>
    </row>
    <row r="105" spans="1:16" s="7" customFormat="1" ht="25.5" x14ac:dyDescent="0.2">
      <c r="A105" s="13" t="s">
        <v>188</v>
      </c>
      <c r="B105" s="13" t="s">
        <v>190</v>
      </c>
      <c r="C105" s="14" t="s">
        <v>189</v>
      </c>
      <c r="D105" s="15" t="s">
        <v>191</v>
      </c>
      <c r="E105" s="15">
        <f t="shared" si="44"/>
        <v>1355097</v>
      </c>
      <c r="F105" s="15">
        <v>1355097</v>
      </c>
      <c r="G105" s="15">
        <v>0</v>
      </c>
      <c r="H105" s="15">
        <v>1280000</v>
      </c>
      <c r="I105" s="15">
        <v>0</v>
      </c>
      <c r="J105" s="15">
        <f t="shared" si="43"/>
        <v>0</v>
      </c>
      <c r="K105" s="15"/>
      <c r="L105" s="15"/>
      <c r="M105" s="15"/>
      <c r="N105" s="15"/>
      <c r="O105" s="15"/>
      <c r="P105" s="15">
        <f t="shared" ref="P105:P119" si="45">E105+J105</f>
        <v>1355097</v>
      </c>
    </row>
    <row r="106" spans="1:16" s="7" customFormat="1" ht="51" x14ac:dyDescent="0.2">
      <c r="A106" s="13" t="s">
        <v>192</v>
      </c>
      <c r="B106" s="13" t="s">
        <v>34</v>
      </c>
      <c r="C106" s="14" t="s">
        <v>33</v>
      </c>
      <c r="D106" s="15" t="s">
        <v>35</v>
      </c>
      <c r="E106" s="15">
        <f t="shared" si="44"/>
        <v>0</v>
      </c>
      <c r="F106" s="15"/>
      <c r="G106" s="15"/>
      <c r="H106" s="15"/>
      <c r="I106" s="15"/>
      <c r="J106" s="15">
        <f t="shared" si="43"/>
        <v>1000000</v>
      </c>
      <c r="K106" s="15">
        <v>1000000</v>
      </c>
      <c r="L106" s="15"/>
      <c r="M106" s="15"/>
      <c r="N106" s="15"/>
      <c r="O106" s="15">
        <v>1000000</v>
      </c>
      <c r="P106" s="15">
        <f t="shared" si="45"/>
        <v>1000000</v>
      </c>
    </row>
    <row r="107" spans="1:16" s="7" customFormat="1" ht="38.25" x14ac:dyDescent="0.2">
      <c r="A107" s="13" t="s">
        <v>193</v>
      </c>
      <c r="B107" s="13" t="s">
        <v>195</v>
      </c>
      <c r="C107" s="14" t="s">
        <v>194</v>
      </c>
      <c r="D107" s="15" t="s">
        <v>196</v>
      </c>
      <c r="E107" s="15">
        <f t="shared" si="44"/>
        <v>10460352</v>
      </c>
      <c r="F107" s="15">
        <v>10460352</v>
      </c>
      <c r="G107" s="15"/>
      <c r="H107" s="15"/>
      <c r="I107" s="15"/>
      <c r="J107" s="15">
        <f t="shared" si="43"/>
        <v>0</v>
      </c>
      <c r="K107" s="15"/>
      <c r="L107" s="15"/>
      <c r="M107" s="15"/>
      <c r="N107" s="15"/>
      <c r="O107" s="15"/>
      <c r="P107" s="15">
        <f t="shared" si="45"/>
        <v>10460352</v>
      </c>
    </row>
    <row r="108" spans="1:16" s="7" customFormat="1" ht="25.5" x14ac:dyDescent="0.2">
      <c r="A108" s="13" t="s">
        <v>197</v>
      </c>
      <c r="B108" s="13" t="s">
        <v>199</v>
      </c>
      <c r="C108" s="14" t="s">
        <v>198</v>
      </c>
      <c r="D108" s="15" t="s">
        <v>200</v>
      </c>
      <c r="E108" s="15">
        <f t="shared" si="44"/>
        <v>897823</v>
      </c>
      <c r="F108" s="15">
        <v>897823</v>
      </c>
      <c r="G108" s="15"/>
      <c r="H108" s="15"/>
      <c r="I108" s="15"/>
      <c r="J108" s="15">
        <f t="shared" si="43"/>
        <v>0</v>
      </c>
      <c r="K108" s="15"/>
      <c r="L108" s="15"/>
      <c r="M108" s="15"/>
      <c r="N108" s="15"/>
      <c r="O108" s="15"/>
      <c r="P108" s="15">
        <f t="shared" si="45"/>
        <v>897823</v>
      </c>
    </row>
    <row r="109" spans="1:16" s="7" customFormat="1" ht="25.5" x14ac:dyDescent="0.2">
      <c r="A109" s="13" t="s">
        <v>201</v>
      </c>
      <c r="B109" s="13" t="s">
        <v>203</v>
      </c>
      <c r="C109" s="14" t="s">
        <v>202</v>
      </c>
      <c r="D109" s="15" t="s">
        <v>204</v>
      </c>
      <c r="E109" s="15"/>
      <c r="F109" s="15"/>
      <c r="G109" s="15"/>
      <c r="H109" s="15"/>
      <c r="I109" s="15"/>
      <c r="J109" s="15">
        <f t="shared" si="43"/>
        <v>248400</v>
      </c>
      <c r="K109" s="15"/>
      <c r="L109" s="15">
        <v>248400</v>
      </c>
      <c r="M109" s="15"/>
      <c r="N109" s="15"/>
      <c r="O109" s="15"/>
      <c r="P109" s="15">
        <f t="shared" si="45"/>
        <v>248400</v>
      </c>
    </row>
    <row r="110" spans="1:16" s="7" customFormat="1" ht="25.5" x14ac:dyDescent="0.2">
      <c r="A110" s="8" t="s">
        <v>205</v>
      </c>
      <c r="B110" s="9"/>
      <c r="C110" s="10"/>
      <c r="D110" s="11" t="s">
        <v>206</v>
      </c>
      <c r="E110" s="12">
        <f>E111</f>
        <v>1047800</v>
      </c>
      <c r="F110" s="12">
        <f t="shared" ref="F110:O110" si="46">F111</f>
        <v>1025840</v>
      </c>
      <c r="G110" s="12">
        <f t="shared" si="46"/>
        <v>792901</v>
      </c>
      <c r="H110" s="12">
        <f t="shared" si="46"/>
        <v>31700</v>
      </c>
      <c r="I110" s="12">
        <f t="shared" si="46"/>
        <v>21960</v>
      </c>
      <c r="J110" s="15">
        <f t="shared" si="43"/>
        <v>0</v>
      </c>
      <c r="K110" s="12">
        <f t="shared" si="46"/>
        <v>0</v>
      </c>
      <c r="L110" s="12">
        <f t="shared" si="46"/>
        <v>0</v>
      </c>
      <c r="M110" s="12">
        <f t="shared" si="46"/>
        <v>0</v>
      </c>
      <c r="N110" s="12">
        <f t="shared" si="46"/>
        <v>0</v>
      </c>
      <c r="O110" s="12">
        <f t="shared" si="46"/>
        <v>0</v>
      </c>
      <c r="P110" s="12">
        <f t="shared" si="45"/>
        <v>1047800</v>
      </c>
    </row>
    <row r="111" spans="1:16" s="7" customFormat="1" ht="25.5" x14ac:dyDescent="0.2">
      <c r="A111" s="8" t="s">
        <v>207</v>
      </c>
      <c r="B111" s="9"/>
      <c r="C111" s="10"/>
      <c r="D111" s="11" t="s">
        <v>206</v>
      </c>
      <c r="E111" s="12">
        <f>E112</f>
        <v>1047800</v>
      </c>
      <c r="F111" s="12">
        <f t="shared" ref="F111:O111" si="47">F112</f>
        <v>1025840</v>
      </c>
      <c r="G111" s="12">
        <f t="shared" si="47"/>
        <v>792901</v>
      </c>
      <c r="H111" s="12">
        <f t="shared" si="47"/>
        <v>31700</v>
      </c>
      <c r="I111" s="12">
        <f t="shared" si="47"/>
        <v>21960</v>
      </c>
      <c r="J111" s="15">
        <f t="shared" si="43"/>
        <v>0</v>
      </c>
      <c r="K111" s="12">
        <f t="shared" si="47"/>
        <v>0</v>
      </c>
      <c r="L111" s="12">
        <f t="shared" si="47"/>
        <v>0</v>
      </c>
      <c r="M111" s="12">
        <f t="shared" si="47"/>
        <v>0</v>
      </c>
      <c r="N111" s="12">
        <f t="shared" si="47"/>
        <v>0</v>
      </c>
      <c r="O111" s="12">
        <f t="shared" si="47"/>
        <v>0</v>
      </c>
      <c r="P111" s="12">
        <f t="shared" si="45"/>
        <v>1047800</v>
      </c>
    </row>
    <row r="112" spans="1:16" s="7" customFormat="1" ht="38.25" x14ac:dyDescent="0.2">
      <c r="A112" s="13" t="s">
        <v>208</v>
      </c>
      <c r="B112" s="13" t="s">
        <v>47</v>
      </c>
      <c r="C112" s="14" t="s">
        <v>21</v>
      </c>
      <c r="D112" s="15" t="s">
        <v>48</v>
      </c>
      <c r="E112" s="15">
        <f>F112+I112</f>
        <v>1047800</v>
      </c>
      <c r="F112" s="15">
        <v>1025840</v>
      </c>
      <c r="G112" s="15">
        <v>792901</v>
      </c>
      <c r="H112" s="15">
        <v>31700</v>
      </c>
      <c r="I112" s="15">
        <v>21960</v>
      </c>
      <c r="J112" s="15">
        <f t="shared" si="43"/>
        <v>0</v>
      </c>
      <c r="K112" s="15"/>
      <c r="L112" s="15"/>
      <c r="M112" s="15"/>
      <c r="N112" s="15"/>
      <c r="O112" s="15"/>
      <c r="P112" s="15">
        <f t="shared" si="45"/>
        <v>1047800</v>
      </c>
    </row>
    <row r="113" spans="1:16" s="7" customFormat="1" ht="25.5" x14ac:dyDescent="0.2">
      <c r="A113" s="8" t="s">
        <v>209</v>
      </c>
      <c r="B113" s="9"/>
      <c r="C113" s="10"/>
      <c r="D113" s="11" t="s">
        <v>210</v>
      </c>
      <c r="E113" s="12">
        <f>E114</f>
        <v>46722283</v>
      </c>
      <c r="F113" s="12">
        <f t="shared" ref="F113:O113" si="48">F114</f>
        <v>45421683</v>
      </c>
      <c r="G113" s="12">
        <f t="shared" si="48"/>
        <v>3140963</v>
      </c>
      <c r="H113" s="12">
        <f t="shared" si="48"/>
        <v>129029</v>
      </c>
      <c r="I113" s="12">
        <f t="shared" si="48"/>
        <v>1100600</v>
      </c>
      <c r="J113" s="15">
        <f t="shared" si="43"/>
        <v>0</v>
      </c>
      <c r="K113" s="12">
        <f t="shared" si="48"/>
        <v>0</v>
      </c>
      <c r="L113" s="12">
        <f t="shared" si="48"/>
        <v>0</v>
      </c>
      <c r="M113" s="12">
        <f t="shared" si="48"/>
        <v>0</v>
      </c>
      <c r="N113" s="12">
        <f t="shared" si="48"/>
        <v>0</v>
      </c>
      <c r="O113" s="12">
        <f t="shared" si="48"/>
        <v>0</v>
      </c>
      <c r="P113" s="12">
        <f t="shared" si="45"/>
        <v>46722283</v>
      </c>
    </row>
    <row r="114" spans="1:16" s="7" customFormat="1" ht="25.5" x14ac:dyDescent="0.2">
      <c r="A114" s="8" t="s">
        <v>211</v>
      </c>
      <c r="B114" s="9"/>
      <c r="C114" s="10"/>
      <c r="D114" s="11" t="s">
        <v>210</v>
      </c>
      <c r="E114" s="12">
        <f>SUM(E115:E119)</f>
        <v>46722283</v>
      </c>
      <c r="F114" s="12">
        <f t="shared" ref="F114:O114" si="49">SUM(F115:F119)</f>
        <v>45421683</v>
      </c>
      <c r="G114" s="12">
        <f t="shared" si="49"/>
        <v>3140963</v>
      </c>
      <c r="H114" s="12">
        <f t="shared" si="49"/>
        <v>129029</v>
      </c>
      <c r="I114" s="12">
        <f t="shared" si="49"/>
        <v>1100600</v>
      </c>
      <c r="J114" s="15">
        <f t="shared" si="43"/>
        <v>0</v>
      </c>
      <c r="K114" s="12">
        <f t="shared" si="49"/>
        <v>0</v>
      </c>
      <c r="L114" s="12">
        <f t="shared" si="49"/>
        <v>0</v>
      </c>
      <c r="M114" s="12">
        <f t="shared" si="49"/>
        <v>0</v>
      </c>
      <c r="N114" s="12">
        <f t="shared" si="49"/>
        <v>0</v>
      </c>
      <c r="O114" s="12">
        <f t="shared" si="49"/>
        <v>0</v>
      </c>
      <c r="P114" s="12">
        <f t="shared" si="45"/>
        <v>46722283</v>
      </c>
    </row>
    <row r="115" spans="1:16" s="7" customFormat="1" ht="38.25" x14ac:dyDescent="0.2">
      <c r="A115" s="13" t="s">
        <v>212</v>
      </c>
      <c r="B115" s="13" t="s">
        <v>47</v>
      </c>
      <c r="C115" s="14" t="s">
        <v>21</v>
      </c>
      <c r="D115" s="15" t="s">
        <v>48</v>
      </c>
      <c r="E115" s="15">
        <f>F115+I115</f>
        <v>4123383</v>
      </c>
      <c r="F115" s="15">
        <v>4123383</v>
      </c>
      <c r="G115" s="15">
        <v>3140963</v>
      </c>
      <c r="H115" s="15">
        <v>129029</v>
      </c>
      <c r="I115" s="15"/>
      <c r="J115" s="15">
        <f t="shared" si="43"/>
        <v>0</v>
      </c>
      <c r="K115" s="15"/>
      <c r="L115" s="15"/>
      <c r="M115" s="15"/>
      <c r="N115" s="15"/>
      <c r="O115" s="15"/>
      <c r="P115" s="15">
        <f t="shared" si="45"/>
        <v>4123383</v>
      </c>
    </row>
    <row r="116" spans="1:16" s="7" customFormat="1" x14ac:dyDescent="0.2">
      <c r="A116" s="13" t="s">
        <v>213</v>
      </c>
      <c r="B116" s="13" t="s">
        <v>214</v>
      </c>
      <c r="C116" s="14" t="s">
        <v>25</v>
      </c>
      <c r="D116" s="15" t="s">
        <v>215</v>
      </c>
      <c r="E116" s="15">
        <v>200000</v>
      </c>
      <c r="F116" s="15"/>
      <c r="G116" s="15"/>
      <c r="H116" s="15"/>
      <c r="I116" s="15"/>
      <c r="J116" s="15">
        <f t="shared" si="43"/>
        <v>0</v>
      </c>
      <c r="K116" s="15"/>
      <c r="L116" s="15"/>
      <c r="M116" s="15"/>
      <c r="N116" s="15"/>
      <c r="O116" s="15"/>
      <c r="P116" s="15">
        <f>E116+J116</f>
        <v>200000</v>
      </c>
    </row>
    <row r="117" spans="1:16" s="7" customFormat="1" ht="25.5" x14ac:dyDescent="0.2">
      <c r="A117" s="39" t="s">
        <v>277</v>
      </c>
      <c r="B117" s="39" t="s">
        <v>278</v>
      </c>
      <c r="C117" s="40" t="s">
        <v>26</v>
      </c>
      <c r="D117" s="41" t="s">
        <v>279</v>
      </c>
      <c r="E117" s="15">
        <f t="shared" ref="E117:E119" si="50">F117+I117</f>
        <v>1100600</v>
      </c>
      <c r="F117" s="15"/>
      <c r="G117" s="15"/>
      <c r="H117" s="15"/>
      <c r="I117" s="15">
        <v>1100600</v>
      </c>
      <c r="J117" s="15">
        <f t="shared" si="43"/>
        <v>0</v>
      </c>
      <c r="K117" s="15"/>
      <c r="L117" s="15"/>
      <c r="M117" s="15"/>
      <c r="N117" s="15"/>
      <c r="O117" s="15"/>
      <c r="P117" s="15">
        <f>E117+J117</f>
        <v>1100600</v>
      </c>
    </row>
    <row r="118" spans="1:16" s="7" customFormat="1" x14ac:dyDescent="0.2">
      <c r="A118" s="13" t="s">
        <v>216</v>
      </c>
      <c r="B118" s="13" t="s">
        <v>217</v>
      </c>
      <c r="C118" s="14" t="s">
        <v>26</v>
      </c>
      <c r="D118" s="15" t="s">
        <v>218</v>
      </c>
      <c r="E118" s="15">
        <f t="shared" si="50"/>
        <v>41128300</v>
      </c>
      <c r="F118" s="15">
        <v>41128300</v>
      </c>
      <c r="G118" s="15"/>
      <c r="H118" s="15"/>
      <c r="I118" s="15"/>
      <c r="J118" s="15">
        <f t="shared" si="43"/>
        <v>0</v>
      </c>
      <c r="K118" s="15"/>
      <c r="L118" s="15"/>
      <c r="M118" s="15"/>
      <c r="N118" s="15"/>
      <c r="O118" s="15"/>
      <c r="P118" s="15">
        <f t="shared" si="45"/>
        <v>41128300</v>
      </c>
    </row>
    <row r="119" spans="1:16" s="7" customFormat="1" x14ac:dyDescent="0.2">
      <c r="A119" s="13" t="s">
        <v>219</v>
      </c>
      <c r="B119" s="13" t="s">
        <v>220</v>
      </c>
      <c r="C119" s="14" t="s">
        <v>26</v>
      </c>
      <c r="D119" s="15" t="s">
        <v>221</v>
      </c>
      <c r="E119" s="15">
        <f t="shared" si="50"/>
        <v>170000</v>
      </c>
      <c r="F119" s="15">
        <v>170000</v>
      </c>
      <c r="G119" s="15"/>
      <c r="H119" s="15"/>
      <c r="I119" s="15"/>
      <c r="J119" s="15">
        <f t="shared" si="43"/>
        <v>0</v>
      </c>
      <c r="K119" s="15"/>
      <c r="L119" s="15"/>
      <c r="M119" s="15"/>
      <c r="N119" s="15"/>
      <c r="O119" s="15"/>
      <c r="P119" s="15">
        <f t="shared" si="45"/>
        <v>170000</v>
      </c>
    </row>
    <row r="120" spans="1:16" s="22" customFormat="1" x14ac:dyDescent="0.2">
      <c r="A120" s="17" t="s">
        <v>222</v>
      </c>
      <c r="B120" s="18" t="s">
        <v>222</v>
      </c>
      <c r="C120" s="19" t="s">
        <v>222</v>
      </c>
      <c r="D120" s="20" t="s">
        <v>223</v>
      </c>
      <c r="E120" s="21">
        <f>F120+I120+E116</f>
        <v>452070427</v>
      </c>
      <c r="F120" s="21">
        <f>F21+F31+F57+F81+F87+F98+F110+F113</f>
        <v>411181100</v>
      </c>
      <c r="G120" s="21">
        <f>G21+G31+G57+G81+G87+G98+G110+G113</f>
        <v>194360324</v>
      </c>
      <c r="H120" s="21">
        <f>H21+H31+H57+H81+H87+H98+H110+H113</f>
        <v>46290040</v>
      </c>
      <c r="I120" s="21">
        <f>I21+I31+I57+I81+I87+I98+I110+I113</f>
        <v>40689327</v>
      </c>
      <c r="J120" s="21">
        <f>L120+O120</f>
        <v>42694148.030000001</v>
      </c>
      <c r="K120" s="21">
        <f>K21+K31+K57+K81+K87+K98+K110+K113</f>
        <v>38930168</v>
      </c>
      <c r="L120" s="21">
        <f>L21+L31+L57+L81+L87+L98+L110+L113</f>
        <v>3763980.0300000003</v>
      </c>
      <c r="M120" s="21">
        <f>M21+M31+M57+M81+M87+M98+M110+M113</f>
        <v>213114</v>
      </c>
      <c r="N120" s="21">
        <f>N21+N31+N57+N81+N87+N98+N110+N113</f>
        <v>0</v>
      </c>
      <c r="O120" s="21">
        <f>O21+O31+O57+O81+O87+O98+O110+O113</f>
        <v>38930168</v>
      </c>
      <c r="P120" s="21">
        <f>J120+E120</f>
        <v>494764575.02999997</v>
      </c>
    </row>
    <row r="121" spans="1:16" s="7" customFormat="1" x14ac:dyDescent="0.2">
      <c r="E121" s="28"/>
      <c r="J121" s="35"/>
      <c r="P121" s="35"/>
    </row>
    <row r="122" spans="1:16" s="26" customFormat="1" ht="18.75" customHeight="1" x14ac:dyDescent="0.3">
      <c r="A122" s="25"/>
      <c r="B122" s="33" t="s">
        <v>280</v>
      </c>
      <c r="C122" s="7"/>
      <c r="D122" s="22"/>
      <c r="E122" s="7"/>
      <c r="F122" s="16"/>
      <c r="J122" s="27"/>
      <c r="K122" s="16"/>
      <c r="L122" s="16" t="s">
        <v>281</v>
      </c>
      <c r="M122" s="27"/>
    </row>
    <row r="123" spans="1:16" ht="18.75" x14ac:dyDescent="0.25">
      <c r="B123" s="33"/>
      <c r="C123" s="7"/>
      <c r="D123" s="22"/>
      <c r="E123" s="7"/>
      <c r="F123" s="42"/>
    </row>
  </sheetData>
  <mergeCells count="24">
    <mergeCell ref="I17:I19"/>
    <mergeCell ref="J16:O16"/>
    <mergeCell ref="J17:J19"/>
    <mergeCell ref="K17:K19"/>
    <mergeCell ref="L17:L19"/>
    <mergeCell ref="M17:N17"/>
    <mergeCell ref="M18:M19"/>
    <mergeCell ref="N18:N19"/>
    <mergeCell ref="A12:P12"/>
    <mergeCell ref="A13:P13"/>
    <mergeCell ref="A16:A19"/>
    <mergeCell ref="B16:B19"/>
    <mergeCell ref="C16:C19"/>
    <mergeCell ref="D16:D19"/>
    <mergeCell ref="E16:I16"/>
    <mergeCell ref="E17:E19"/>
    <mergeCell ref="F17:F19"/>
    <mergeCell ref="G17:H17"/>
    <mergeCell ref="A14:B14"/>
    <mergeCell ref="A15:B15"/>
    <mergeCell ref="O17:O19"/>
    <mergeCell ref="P16:P19"/>
    <mergeCell ref="G18:G19"/>
    <mergeCell ref="H18:H19"/>
  </mergeCells>
  <pageMargins left="0.196850393700787" right="0.196850393700787" top="0.39370078740157499" bottom="0.196850393700787" header="0" footer="0"/>
  <pageSetup paperSize="9" scale="66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2026-02-25T13:50:52Z</cp:lastPrinted>
  <dcterms:created xsi:type="dcterms:W3CDTF">2025-12-11T10:36:38Z</dcterms:created>
  <dcterms:modified xsi:type="dcterms:W3CDTF">2026-03-24T09:29:31Z</dcterms:modified>
</cp:coreProperties>
</file>